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1"/>
  </bookViews>
  <sheets>
    <sheet name="mem calc" sheetId="1" r:id="rId1"/>
    <sheet name="planilha" sheetId="2" r:id="rId2"/>
    <sheet name="COMPOSIÇÃO" sheetId="3" r:id="rId3"/>
  </sheets>
  <externalReferences>
    <externalReference r:id="rId6"/>
    <externalReference r:id="rId7"/>
    <externalReference r:id="rId8"/>
  </externalReferences>
  <definedNames>
    <definedName name="_xlnm.Print_Titles" localSheetId="1">'planilha'!$8:$9</definedName>
  </definedNames>
  <calcPr fullCalcOnLoad="1"/>
</workbook>
</file>

<file path=xl/sharedStrings.xml><?xml version="1.0" encoding="utf-8"?>
<sst xmlns="http://schemas.openxmlformats.org/spreadsheetml/2006/main" count="535" uniqueCount="285">
  <si>
    <t>ESTADO DA PARAIBA</t>
  </si>
  <si>
    <t>QUANT</t>
  </si>
  <si>
    <t>UND</t>
  </si>
  <si>
    <t>1.1</t>
  </si>
  <si>
    <t>m²</t>
  </si>
  <si>
    <t xml:space="preserve">ITEM </t>
  </si>
  <si>
    <t>QUANT.</t>
  </si>
  <si>
    <t>UND.</t>
  </si>
  <si>
    <t>P. U. C/ BDI</t>
  </si>
  <si>
    <t>P. PARCIAL C/ BDI</t>
  </si>
  <si>
    <t>3.0</t>
  </si>
  <si>
    <t>4.0</t>
  </si>
  <si>
    <t>5.0</t>
  </si>
  <si>
    <t>6.0</t>
  </si>
  <si>
    <t>SERVIÇOS DE PINTURA</t>
  </si>
  <si>
    <t>1.0</t>
  </si>
  <si>
    <t>2.0</t>
  </si>
  <si>
    <t>2.2</t>
  </si>
  <si>
    <t>3.1</t>
  </si>
  <si>
    <t>3.2</t>
  </si>
  <si>
    <t xml:space="preserve">TOTAL </t>
  </si>
  <si>
    <t>4.1</t>
  </si>
  <si>
    <t>4.2</t>
  </si>
  <si>
    <t>P. U. S/ BDI</t>
  </si>
  <si>
    <t xml:space="preserve">BDI = </t>
  </si>
  <si>
    <t>5.1</t>
  </si>
  <si>
    <t>und</t>
  </si>
  <si>
    <t>PISO</t>
  </si>
  <si>
    <t>m</t>
  </si>
  <si>
    <t>ESQUADRIAS</t>
  </si>
  <si>
    <t>6.1</t>
  </si>
  <si>
    <t>SERVIÇOS DIVERSOS</t>
  </si>
  <si>
    <t>LIMPEZA FINAL DA OBRA</t>
  </si>
  <si>
    <t>m³</t>
  </si>
  <si>
    <t>REVESTIMENTO</t>
  </si>
  <si>
    <t>2.1</t>
  </si>
  <si>
    <t>COBERTURA</t>
  </si>
  <si>
    <t>A = 17,60 x 7,90</t>
  </si>
  <si>
    <t>4.3</t>
  </si>
  <si>
    <t>Externa</t>
  </si>
  <si>
    <t>APLICAÇÃO MANUAL DE PINTURA COM TINTA LÁTEX ACRÍLICA EM PAREDES, DUAS DEMÃOS</t>
  </si>
  <si>
    <t>2.3</t>
  </si>
  <si>
    <t>6.2</t>
  </si>
  <si>
    <t>6.3</t>
  </si>
  <si>
    <t>6.4</t>
  </si>
  <si>
    <t>7.0</t>
  </si>
  <si>
    <t>7.1</t>
  </si>
  <si>
    <t>ALVENARIA DE VEDAÇÃO DE BLOCOS CERÂMICOS FURADOS NA HORIZONTAL DE 9X14X19CM (ESPESSURA 9CM) DE PAREDES COM ÁREA LÍQUIDA MENOR QUE 6M² SEM VÃOS E ARGAMASSA DE ASSENTAMENTO COM PREPARO MANUAL.  (alvenaria de 1/2 vez)</t>
  </si>
  <si>
    <t>TRAMA DE MADEIRA COMPOSTA POR RIPAS, CAIBROS E TERÇAS PARA TELHADOS DE ATÉ 2 ÁGUAS PARA TELHA CERÂMICA CAPA-CANAL, INCLUSO TRANSPORTE VERTICAL.</t>
  </si>
  <si>
    <t>TELHAMENTO COM TELHA CERÂMICA CAPA-CANAL, TIPO PAULISTA, COM ATÉ 2 ÁGUAS, INCLUSO TRANSPORTE VERTICAL.</t>
  </si>
  <si>
    <t>EMBOÇO, PARA RECEBIMENTO DE CERÂMICA, EM ARGAMASSA TRAÇO 1:2:8, PREPARO MANUAL, APLICADO MANUALMENTE EM FACES INTERNAS DE PAREDES, PARA AMBIENTE COM ÁREA ENTRE 5M2 E 10M2, ESPESSURA DE 10MM, COM EXECUÇÃO DE TALISCAS.</t>
  </si>
  <si>
    <t>MASSA ÚNICA, PARA RECEBIMENTO DE PINTURA, EM ARGAMASSA TRAÇO 1:2:8, PREPARO MANUAL, APLICADA MANUALMENTE EM FACES INTERNAS DE PAREDES, ESPESSURA DE 10MM, COM EXECUÇÃO DE TALISCAS</t>
  </si>
  <si>
    <t>LASTRO DE CONCRETO MAGRO, APLICADO EM PISOS OU RADIERS, ESPESSURA DE 5CM.</t>
  </si>
  <si>
    <t xml:space="preserve">REVESTIMENTO CERÂMICO PARA PISO COM PLACAS TIPO GRÊS DE DIMENSÕES 35X35 CM APLICADA EM AMBIENTES DE ÁREA MENOR QUE 5 M2. </t>
  </si>
  <si>
    <t>EXECUÇÃO DE PASSEIO (CALÇADA) OU PISO DE CONCRETO COM CONCRETO MOLDADO IN LOCO, FEITO EM OBRA, ACABAMENTO CONVENCIONAL, ESPESSURA 8 CM, ARMADO.</t>
  </si>
  <si>
    <t>KIT DE PORTA DE MADEIRA PARA PINTURA, SEMI-OCA (LEVE OU MÉDIA), PADRÃO POPULAR, 70X210CM, ESPESSURA DE 3,5CM, ITENS INCLUSOS: DOBRADIÇAS, MONTAGEM E INSTALAÇÃO DO BATENTE, FECHADURA COM EXECUÇÃO DO FURO - FORNECIMENTO E INSTALAÇÃO</t>
  </si>
  <si>
    <t>KIT DE PORTA DE MADEIRA PARA PINTURA, SEMI-OCA (LEVE OU MÉDIA), PADRÃO POPULAR, 80X210CM, ESPESSURA DE 3,5CM, ITENS INCLUSOS: DOBRADIÇAS, MONTAGEM E INSTALAÇÃO DO BATENTE, FECHADURA COM EXECUÇÃO DO FURO - FORNECIMENTO E INSTALAÇÃO</t>
  </si>
  <si>
    <t>JANELA DE AÇO BASCULANTE, FIXAÇÃO COM ARGAMASSA, COM VIDROS, PADRONIZADA</t>
  </si>
  <si>
    <t>APLICAÇÃO MANUAL DE PINTURA COM TINTA LÁTEX PVA EM PAREDES, DUAS DEMÃOS</t>
  </si>
  <si>
    <t>PINTURA ESMALTE FOSCO EM MADEIRA, DUAS DEMAOS</t>
  </si>
  <si>
    <t>SINAPI JUN/2018</t>
  </si>
  <si>
    <t>94559 e 72116</t>
  </si>
  <si>
    <t>SERVIÇOS PRELIMINARES</t>
  </si>
  <si>
    <t>LIMPEZA MANUAL DO TERRENO (C/ RASPAGEM SUPERFICIAL)</t>
  </si>
  <si>
    <t>1.2</t>
  </si>
  <si>
    <t>LOCACAO CONVENCIONAL DE OBRA, ATRAVÉS DE GABARITO DE TABUAS CORRIDAS PONTALETADAS A CADA 1,50M</t>
  </si>
  <si>
    <t>MOVIMENTO DE TERRA</t>
  </si>
  <si>
    <t xml:space="preserve">ATERRO APILOADO(MANUAL) EM CAMADAS DE 20 CM </t>
  </si>
  <si>
    <t>2.3.1</t>
  </si>
  <si>
    <t>2.3.2</t>
  </si>
  <si>
    <t>FUNDAÇÕES</t>
  </si>
  <si>
    <t>3.3</t>
  </si>
  <si>
    <t>3.4</t>
  </si>
  <si>
    <t>CONCRETO ARMADO</t>
  </si>
  <si>
    <t>A = 15,75 x 6,30</t>
  </si>
  <si>
    <t>ESCAVAÇÃO MANUAL DE VALA COM PROFUNDIDADE MENOR OU IGUAL A 1,30 M (para vala)</t>
  </si>
  <si>
    <t>ESCAVAÇÃO MANUAL DE VALA COM PROFUNDIDADE MENOR OU IGUAL A 1,30 M (para fundação de pilares)</t>
  </si>
  <si>
    <t>REATERRO MANUAL APILOADO COM SOQUETE</t>
  </si>
  <si>
    <t>ATERRO MANUAL DE VALAS COM AREIA PARA ATERRO</t>
  </si>
  <si>
    <t>V = (15,75 x 2 + 4,45 x 6 + 1,45 x 2 + 1,80) x 0,40 x 0,60 + (15,75 + 1,55 x 2) x 0,30 x 0,30</t>
  </si>
  <si>
    <t>V = 62,90 x 0,40 x 0,60 + 18,85 x 0,30 x 0,30</t>
  </si>
  <si>
    <t>V = 15,10 + 1,70</t>
  </si>
  <si>
    <t>EMBASAMENTO C/PEDRA ARGAMASSADA UTILIZANDO ARG.CIM/AREIA 1:4</t>
  </si>
  <si>
    <t>ALVENARIA DE VEDAÇÃO DE BLOCOS CERÂMICOS FURADOS NA HORIZONTAL DE 14X9X19CM (ESPESSURA 14CM, BLOCO DEITADO) DE PAREDES COM ÁREA LÍQUIDA MENOR QUE 6M² SEM VÃOS E ARGAMASSA DE ASSENTAMENTO COM PREPARO MANUAL. (alvenaria de 1 vez)</t>
  </si>
  <si>
    <t>EXECUÇÃO DE ESTRUTURAS DE CONCRETO ARMADO, PARA EDIFICAÇÃO INSTITUCIONAL TÉRREA, FCK = 25 MPA (Radier)</t>
  </si>
  <si>
    <t>CONCRETO CICLOPICO FCK=10MPA 30% PEDRA DE MAO INCLUSIVE LANCAMENTO (para fundação de pilares)</t>
  </si>
  <si>
    <t>EXECUÇÃO DE ESTRUTURAS DE CONCRETO ARMADO, PARA EDIFICAÇÃO INSTITUCIONAL TÉRREA, FCK = 25 MPA (Pilar)</t>
  </si>
  <si>
    <t>EXECUÇÃO DE ESTRUTURAS DE CONCRETO ARMADO, PARA EDIFICAÇÃO INSTITUCIONAL TÉRREA, FCK = 25 MPA (Cinta)</t>
  </si>
  <si>
    <t>LAJE PRE-MOLDADA P/FORRO, SOBRECARGA 100KG/M2, VAOS ATE 3,50M/E=8CM, C/LAJOTAS E CAP.C/CONC FCK=20MPA, 3CM, INTER-EIXO 38CM, C/ESCORAMENTO (REAPR.3X) E FERRAGEM NEGATIVA</t>
  </si>
  <si>
    <t>V = {99,22 – [(62,90 + 18,85) x 0,10]} x 0,45</t>
  </si>
  <si>
    <t>V = 91,05 x 0,45</t>
  </si>
  <si>
    <t>A = (62,90 + 18,85) x 0,30</t>
  </si>
  <si>
    <t>A = 81,75 x 0,30</t>
  </si>
  <si>
    <t>A = 81,75 x 0,20 x 0,15</t>
  </si>
  <si>
    <t>V = 62,90 x 0,10 x 0,20</t>
  </si>
  <si>
    <t>A = 13,67 + 5,43 + 2,39 x 2 + 19,59 + 7,34 + 14,46</t>
  </si>
  <si>
    <t>ELEVAÇÃO</t>
  </si>
  <si>
    <t>TRAMA DE MADEIRA COMPOSTA POR TERÇAS PARA TELHADOS DE ATÉ 2 ÁGUAS PARA TELHA ONDULADA DE FIBROCIMENTO, METÁLICA, PLÁSTICA OU TERMOACÚSTICA, INCLUSO TRANSPORTE VERTICAL</t>
  </si>
  <si>
    <t>TELHAMENTO COM TELHA ONDULADA DE FIBROCIMENTO E = 6 MM, COM RECOBRIMENTO LATERAL DE 1/4 DE ONDA PARA TELHADO COM INCLINAÇÃO MAIOR QUE 10°, COM ATÉ 2 ÁGUAS, INCLUSO IÇAMENTO</t>
  </si>
  <si>
    <t>CALHA EM CHAPA DE AÇO GALVANIZADO NÚMERO 24, DESENVOLVIMENTO DE 100 CM , INCLUSO TRANSPORTE VERTICAL.</t>
  </si>
  <si>
    <t>RUFO EM FIBROCIMENTO PARA TELHA ONDULADA E = 6 MM, ABA DE 26 CM, INCLUSO TRANSPORTE VERTICAL</t>
  </si>
  <si>
    <t>6.5</t>
  </si>
  <si>
    <t>A = 3,70 x 4,10</t>
  </si>
  <si>
    <t>6.6</t>
  </si>
  <si>
    <t>A = 17,25 x 8,10</t>
  </si>
  <si>
    <t>L = 17,55 x 2</t>
  </si>
  <si>
    <t>L = 7,35 x 2</t>
  </si>
  <si>
    <t xml:space="preserve">1.0 </t>
  </si>
  <si>
    <t>73948/016</t>
  </si>
  <si>
    <t>73992/001</t>
  </si>
  <si>
    <t>74202/001</t>
  </si>
  <si>
    <t>7.2</t>
  </si>
  <si>
    <t>8.0</t>
  </si>
  <si>
    <t>8.1</t>
  </si>
  <si>
    <t>8.2</t>
  </si>
  <si>
    <t>8.3</t>
  </si>
  <si>
    <t>9.0</t>
  </si>
  <si>
    <t>9.1</t>
  </si>
  <si>
    <t>9.2</t>
  </si>
  <si>
    <t>10.0</t>
  </si>
  <si>
    <t>11.0</t>
  </si>
  <si>
    <t>11.1</t>
  </si>
  <si>
    <t>Salas</t>
  </si>
  <si>
    <t>Circulação</t>
  </si>
  <si>
    <t>A1 = 71,80 x 0,90</t>
  </si>
  <si>
    <t>WC's</t>
  </si>
  <si>
    <t>A1 = [(4,45 x 2 + 2,85 + 3,45 + 0,60) + (2,05 + 2,65) x 2 + (5,05 + 4,45 x 2 + 3,45 + 1,60) + (1,65 + 4,45) x 2 + (3,25 + 4,45) x 2] x 0,90</t>
  </si>
  <si>
    <t>A2 = [(1,45 + 1,65) x 2 x 2] x 1,80</t>
  </si>
  <si>
    <t>A2 = 12,40 x 1,80</t>
  </si>
  <si>
    <t>A3 = 15,75 x 0,90</t>
  </si>
  <si>
    <t>Atotal = 64,62 + 22,32 + 14,18</t>
  </si>
  <si>
    <t>REVESTIMENTO CERÂMICO PARA PAREDES INTERNAS COM PLACAS TIPO GRÊS OU SEMI-GRÊS DE DIMENSÕES 10x10 CM APLICADAS EM AMBIENTES DE ÁREA MENOR QUE 5 M² NA ALTURA INTEIRA DAS PAREDES (circulação)</t>
  </si>
  <si>
    <t>FAIXA EM MADEIRA DE LEI APARELHADA 10 X 2,5 CM, PARA PROTEÇÃO DE PAREDE</t>
  </si>
  <si>
    <t>REVESTIMENTO CERÂMICO PARA PAREDES INTERNAS COM PLACAS TIPO GRÊS OU SEMI-GRÊS DE DIMENSÕES 10x10 CM APLICADAS EM AMBIENTES DE ÁREA MENOR QUE 5 M² NA ALTURA INTEIRA DAS PAREDES (FAIXA DE CERÂMICA e = 10 cm)</t>
  </si>
  <si>
    <t>REVESTIMENTO CERÂMICO PARA PAREDES INTERNAS COM PLACAS TIPO GRÊS OU SEMI-GRÊS DE DIMENSÕES 30x40 CM APLICADAS EM AMBIENTES DE ÁREA MENOR QUE 5 M² NA ALTURA INTEIRA DAS PAREDES (salas e wc's)</t>
  </si>
  <si>
    <t>A = 64,62 + 22,32</t>
  </si>
  <si>
    <t>A = 15,75 x 0,90</t>
  </si>
  <si>
    <t xml:space="preserve">CHAPISCO APLICADO TANTO EM PILARES E VIGAS DE CONCRETO COMO EM ALVENARIAS DE PAREDES INTERNAS, COM COLHER DE PEDREIRO. ARGAMASSA TRAÇO 1:3 COM PREPARO MANUAL </t>
  </si>
  <si>
    <t>A = (15,75 x 2 + 4,45 x 6 + 1,45 x 2 + 1,80) x 3,00</t>
  </si>
  <si>
    <t>A = 62,90 x 3,00</t>
  </si>
  <si>
    <t>A =  188,70 x 2 + 18,85 x 0,45</t>
  </si>
  <si>
    <t>A = 385,88 m²</t>
  </si>
  <si>
    <t>A = 385,88 - 101,12</t>
  </si>
  <si>
    <t>L = (4,45 x 2 + 2,85 + 3,45 + 0,60) + (2,05 + 2,65) x 2 + (5,05 + 4,45 x 2 + 3,45 + 1,60) + (1,65 + 4,45) x 2 + (3,25 + 4,45) x 2</t>
  </si>
  <si>
    <t>L1 = 12,40 m</t>
  </si>
  <si>
    <t xml:space="preserve">L2 = 15,75 m </t>
  </si>
  <si>
    <t>7.3</t>
  </si>
  <si>
    <t>7.4</t>
  </si>
  <si>
    <t>7.5</t>
  </si>
  <si>
    <t>7.6</t>
  </si>
  <si>
    <t>7.7</t>
  </si>
  <si>
    <t>composição</t>
  </si>
  <si>
    <t>A = (12,40 + 15,75) x 0,10</t>
  </si>
  <si>
    <t>Para esquadrias de madeira e faixa de madeira das salas</t>
  </si>
  <si>
    <t>11.2</t>
  </si>
  <si>
    <t>APLICAÇÃO MANUAL DE MASSA ACRÍLICA EM PAREDES, DUAS DEMÃOS</t>
  </si>
  <si>
    <t>Salas, acima de 1,00 m</t>
  </si>
  <si>
    <t>Circulação, acima de 1,00 m</t>
  </si>
  <si>
    <t>11.3</t>
  </si>
  <si>
    <t>APLICAÇÃO E LIXAMENTO DE MASSA LÁTEX EM PAREDES, DUAS DEMÃOS</t>
  </si>
  <si>
    <t>Teto</t>
  </si>
  <si>
    <t>11.4</t>
  </si>
  <si>
    <t>11.5</t>
  </si>
  <si>
    <t>A = 0,80 x 2,10 x 7</t>
  </si>
  <si>
    <t>JA-3 - A = 1,00 x 0,40 x 2 = 0,80 m²</t>
  </si>
  <si>
    <t>JA-6 - A = 1,50 x 1,10 x 2 = 3,30 m²</t>
  </si>
  <si>
    <t>JA-7 - A = 2,00 x 1,10 x 4 = 8,80 m²</t>
  </si>
  <si>
    <t>Atotal = 0,80 + 3,30 + 8,80 = 12,90 m²</t>
  </si>
  <si>
    <t>A = 71,80 x 0,10</t>
  </si>
  <si>
    <t>A = 11,76 x 2 + 7,18</t>
  </si>
  <si>
    <t xml:space="preserve">A = 71,80 x 2,00 </t>
  </si>
  <si>
    <t>A = 12,40 x 1,20</t>
  </si>
  <si>
    <t>Wc's acima de 1,80 m</t>
  </si>
  <si>
    <t>A = 15,75 x 2,00</t>
  </si>
  <si>
    <t xml:space="preserve">Atotal = 143,60 + 14,88 + 31,50 </t>
  </si>
  <si>
    <t>A = 99,22 – (62,90 + 18,85) x 0,10]</t>
  </si>
  <si>
    <t>A = (15,75 + 4,75 x 2) x 3,00</t>
  </si>
  <si>
    <t>A = 25,25 x 3,00</t>
  </si>
  <si>
    <t>Atotal = 91,05 + 75,75</t>
  </si>
  <si>
    <t>V = (13,67 + 5,43 + 19,59 + 7,34 + 14,46 + 2,39 x 2 + 24,29) x 0,05</t>
  </si>
  <si>
    <t>V = 89,56 x 0,05</t>
  </si>
  <si>
    <t>A = 13,67 + 5,43 + 19,59 + 7,34 + 14,46 + 2,39 x 2 + 24,29</t>
  </si>
  <si>
    <t>L = 15,75 + 6,80 x 2</t>
  </si>
  <si>
    <t>JANELA DE ALUMINIO BASCULANTE, FIXAÇÃO COM ARGAMASSA, COM VIDROS, PADRONIZADA</t>
  </si>
  <si>
    <t>INSTALAÇÕES ELÉTRICA</t>
  </si>
  <si>
    <t>10.1</t>
  </si>
  <si>
    <t>PONTO DE ILUMINAÇÃO RESIDENCIAL INCLUINDO INTERRUPTOR SIMPLES, CAIXA E LÉTRICA, ELETRODUTO, CABO, RASGO, QUEBRA E CHUMBAMENTO (EXCLUINDO LUMINÁRIA E LÂMPADA).</t>
  </si>
  <si>
    <t>10.2</t>
  </si>
  <si>
    <t>PONTO DE TOMADA RESIDENCIAL INCLUINDO TOMADA 10A/250V, CAIXA ELÉTRICA, ELETRODUTO, CABO, RASGO, QUEBRA E CHUMBAMENTO.</t>
  </si>
  <si>
    <t>10.4</t>
  </si>
  <si>
    <t>LUMINÁRIA TIPO CALHA, DE SOBREPOR, COM 1 LÂMPADA TUBULAR DE 36 W - FORNECIMENTO E INSTALAÇÃO</t>
  </si>
  <si>
    <t>10.5</t>
  </si>
  <si>
    <t>LUMINÁRIA TIPO CALHA, DE SOBREPOR, COM 2 LÂMPADAS TUBULARES DE 36 W FORNECIMENTO E INSTALAÇÃO</t>
  </si>
  <si>
    <t>10.6</t>
  </si>
  <si>
    <t>QUADRO DE DISTRIBUICAO DE ENERGIA P/ 6 DISJUNTORES TERMOMAGNETICOS MONOPOLARES SEM BARRAMENTO, DE EMBUTIR, EM CHAPA METALICA - FORNECIMENTO E INSTALACAO</t>
  </si>
  <si>
    <t>PONTO DE UTILIZAÇÃO DE EQUIPAMENTOS ELÉTRICOS, RESIDENCIAL, INCLUINDO SUPORTE E PLACA, CAIXA ELÉTRICA, ELETRODUTO, CABO, RASGO, QUEBRA E CHUMBAMENTO (para computador)</t>
  </si>
  <si>
    <t>10.3</t>
  </si>
  <si>
    <t>INSTALAÇÕES HIDRO-SANITÁRIAS</t>
  </si>
  <si>
    <t>PONTO DE CONSUMO TERMINAL DE ÁGUA FRIA (SUBRAMAL) COM TUBULAÇÃO DE PVC , DN 25 MM, INSTALADO EM RAMAL DE ÁGUA, INCLUSOS RASGO E CHUMBAMENTO EM ALVENARIA.</t>
  </si>
  <si>
    <t>PONTO DE ESGOTO COM TUBO DE PVC RÍGIDO SOLDÁVEL DE Ø 100 MM (VASO SANITÁRIO)</t>
  </si>
  <si>
    <t>PONTO DE ESGOTO COM TUBO DE PVC RÍGIDO SOLDÁVEL DE Ø 40 MM (LAVATÓRIOS, MICTÓRIOS, RALOS SIFONADOS, ETC...)</t>
  </si>
  <si>
    <t>VASO SANITÁRIO SIFONADO COM CAIXA ACOPLADA LOUÇA BRANCA - PADRÃO MÉDIO</t>
  </si>
  <si>
    <t>11.6</t>
  </si>
  <si>
    <t>CAIXA SIFONADA, PVC, DN 100 X 100 X 50 MM, JUNTA ELÁSTICA, FORNECIDA E INSTALADA EM RAMAL DE DESCARGA OU EM RAMAL DE ESGOTO SANITÁRIO</t>
  </si>
  <si>
    <t>LAVATÓRIO LOUÇA BRANCA SUSPENSO, 29,5 X 39CM OU EQUIVALENTE, PADRÃO POPULAR - FORNECIMENTO E INSTALAÇÃO</t>
  </si>
  <si>
    <t>12.0</t>
  </si>
  <si>
    <t>12.1</t>
  </si>
  <si>
    <t>12.2</t>
  </si>
  <si>
    <t>12.3</t>
  </si>
  <si>
    <t>12.4</t>
  </si>
  <si>
    <t>12.5</t>
  </si>
  <si>
    <t>13.0</t>
  </si>
  <si>
    <t>13.1</t>
  </si>
  <si>
    <t>CONTRAPISO EM ARGAMASSA TRAÇO 1:4 (CIMENTO E AREIA), PREPARO MANUAL, APLICADO EM ÁREAS SECAS MENORES QUE 10M2 SOBRE LAJE, ADERIDO, ESPESSURA 2CM, ACABAMENTO NÃO REFORÇADO</t>
  </si>
  <si>
    <t>8.4</t>
  </si>
  <si>
    <t>COMPOSIÇÃO DE PREÇOS</t>
  </si>
  <si>
    <t>Código</t>
  </si>
  <si>
    <t>Descrição do Serviço</t>
  </si>
  <si>
    <t>Unidade</t>
  </si>
  <si>
    <t>01679/ORSE</t>
  </si>
  <si>
    <t>Ponto de esgoto com tubo de pvc rígido soldável de Ø 40 mm (lavatórios, mictórios, ralos sifonados, etc...)</t>
  </si>
  <si>
    <t>un</t>
  </si>
  <si>
    <t>*</t>
  </si>
  <si>
    <t>Descrição da Composição</t>
  </si>
  <si>
    <t>Unid</t>
  </si>
  <si>
    <t>Quant</t>
  </si>
  <si>
    <t>Custo Unit.</t>
  </si>
  <si>
    <t>Custo Total</t>
  </si>
  <si>
    <t>00000122</t>
  </si>
  <si>
    <t>Adesivo pvc em frasco de 850 gramas</t>
  </si>
  <si>
    <t>kg</t>
  </si>
  <si>
    <t>00020078</t>
  </si>
  <si>
    <t>Pasta lubrificante p/ pvc je</t>
  </si>
  <si>
    <t>00020083</t>
  </si>
  <si>
    <t>Solucao limpadora pvc</t>
  </si>
  <si>
    <t>l</t>
  </si>
  <si>
    <t>00002696</t>
  </si>
  <si>
    <t>Encanador ou bombeiro hidraulico</t>
  </si>
  <si>
    <t>h</t>
  </si>
  <si>
    <t>00003516</t>
  </si>
  <si>
    <t>Joelho pvc, soldavel, bb, 45 graus, dn 40 mm, para esgoto predial</t>
  </si>
  <si>
    <t>00003517</t>
  </si>
  <si>
    <t>Joelho pvc, soldavel, bb, 90 graus, dn 40 mm, para esgoto predial</t>
  </si>
  <si>
    <t>00003767</t>
  </si>
  <si>
    <t>Lixa em folha para parede ou madeira, numero 120 (cor vermelha)</t>
  </si>
  <si>
    <t>00006111</t>
  </si>
  <si>
    <t>Servente</t>
  </si>
  <si>
    <t>00009835</t>
  </si>
  <si>
    <t>Tubo pvc serie normal, dn 40 mm, para esgoto predial (nbr5688)</t>
  </si>
  <si>
    <t>88316</t>
  </si>
  <si>
    <t>Encargos Complementares - Servente</t>
  </si>
  <si>
    <t>Encargos Complementares - Encanador</t>
  </si>
  <si>
    <t>Totais</t>
  </si>
  <si>
    <t>Equipamento</t>
  </si>
  <si>
    <t>Material</t>
  </si>
  <si>
    <t>Mão-de-Obra</t>
  </si>
  <si>
    <t>Enc. Social</t>
  </si>
  <si>
    <t>Valor Total</t>
  </si>
  <si>
    <t>0.00</t>
  </si>
  <si>
    <t>01683/ORSE</t>
  </si>
  <si>
    <t>Ponto de esgoto com tubo de pvc rígido soldável de Ø 100 mm (vaso sanitário)</t>
  </si>
  <si>
    <t>pt</t>
  </si>
  <si>
    <t>00000013</t>
  </si>
  <si>
    <t>Estopa</t>
  </si>
  <si>
    <t>00003520</t>
  </si>
  <si>
    <t>Joelho pvc, soldavel, pb, 90 graus, dn 100 mm, para esgoto predial</t>
  </si>
  <si>
    <t>00009836</t>
  </si>
  <si>
    <t>Tubo pvc serie normal, dn 100 mm, para esgoto predial (nbr 5688)</t>
  </si>
  <si>
    <t>00010908</t>
  </si>
  <si>
    <t>Juncao de reducao invertida, pvc soldavel, 100 x 50 mm, serie normal para esgoto predial</t>
  </si>
  <si>
    <t>Código sinapi JUN/18</t>
  </si>
  <si>
    <t>88267</t>
  </si>
  <si>
    <t>V = 0,60 x 0,60 x 0,80 x 8 + 0,60 x 0,60 x 0,80 x 8</t>
  </si>
  <si>
    <t>Vtotal = 16,80 + 4,61</t>
  </si>
  <si>
    <t>V = 21,41 x 80%</t>
  </si>
  <si>
    <t>V = 40,97 - 17,13</t>
  </si>
  <si>
    <t>V = 4 x 3,00 x 0,20 x 0,20 + 4 x 2,20 x 0,20 x 0,20 + 8 x 3,00 x 0,12 x 0,40</t>
  </si>
  <si>
    <t>PREFEITURA MUNICIPAL DE ITAPOROROCA</t>
  </si>
  <si>
    <t>GRANILITE</t>
  </si>
  <si>
    <t>OBRA:CONSTRUÇÃO DO PRÉDIO DA  ESCOLA MUNICIPAL DE ENSINO FUNDAMENTAL SANTA HELENA</t>
  </si>
  <si>
    <t>CONSTRUÇÃO COM 06 SALAS DE AULA</t>
  </si>
  <si>
    <t>MEMÓRIA DE CÁLCULO DO BLOCO ADMINISTRATIVO</t>
  </si>
  <si>
    <t>PLANILHA ORÇAMENTÁRIA DO BLOCO ADMINISTRATIVO</t>
  </si>
  <si>
    <t>PISO EM GRANILITE, MARMORITE OU GRANITINA ESPESSURA 8 MM, INCLUSO JUNTAS DE DILATACAO PLASTICAS</t>
  </si>
  <si>
    <t>DISCRIMINAÇÃO DOS SERVIÇOS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</si>
</sst>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"/>
    <numFmt numFmtId="173" formatCode="#,##0.000"/>
    <numFmt numFmtId="174" formatCode="_(* #,##0.000_);_(* \(#,##0.000\);_(* &quot;-&quot;??_);_(@_)"/>
    <numFmt numFmtId="175" formatCode="_(* #,##0.0000_);_(* \(#,##0.0000\);_(* &quot;-&quot;??_);_(@_)"/>
    <numFmt numFmtId="176" formatCode="_(* #,##0.00_);_(* \(#,##0.00\);_(* \-??_);_(@_)"/>
  </numFmts>
  <fonts count="46">
    <font>
      <sz val="10"/>
      <name val="Arial"/>
      <family val="0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BF5E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Font="1" applyAlignment="1">
      <alignment/>
    </xf>
    <xf numFmtId="171" fontId="0" fillId="0" borderId="0" xfId="62" applyFont="1" applyAlignment="1">
      <alignment/>
    </xf>
    <xf numFmtId="0" fontId="2" fillId="0" borderId="0" xfId="0" applyFont="1" applyAlignment="1">
      <alignment/>
    </xf>
    <xf numFmtId="171" fontId="2" fillId="0" borderId="0" xfId="62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71" fontId="0" fillId="0" borderId="0" xfId="62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171" fontId="3" fillId="0" borderId="10" xfId="62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171" fontId="2" fillId="0" borderId="0" xfId="62" applyFont="1" applyFill="1" applyAlignment="1">
      <alignment/>
    </xf>
    <xf numFmtId="171" fontId="3" fillId="0" borderId="10" xfId="62" applyFont="1" applyFill="1" applyBorder="1" applyAlignment="1">
      <alignment horizontal="center" vertical="justify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10" xfId="0" applyFont="1" applyBorder="1" applyAlignment="1">
      <alignment horizontal="right" vertical="top"/>
    </xf>
    <xf numFmtId="0" fontId="3" fillId="0" borderId="10" xfId="0" applyFont="1" applyBorder="1" applyAlignment="1">
      <alignment horizontal="right" vertical="justify"/>
    </xf>
    <xf numFmtId="0" fontId="3" fillId="0" borderId="10" xfId="0" applyFont="1" applyBorder="1" applyAlignment="1">
      <alignment horizontal="right" vertical="center"/>
    </xf>
    <xf numFmtId="171" fontId="3" fillId="0" borderId="10" xfId="62" applyFont="1" applyFill="1" applyBorder="1" applyAlignment="1">
      <alignment horizontal="right" vertical="justify"/>
    </xf>
    <xf numFmtId="0" fontId="3" fillId="0" borderId="0" xfId="0" applyFont="1" applyAlignment="1">
      <alignment horizontal="right"/>
    </xf>
    <xf numFmtId="171" fontId="3" fillId="0" borderId="0" xfId="62" applyFont="1" applyAlignment="1">
      <alignment horizontal="right"/>
    </xf>
    <xf numFmtId="171" fontId="3" fillId="0" borderId="10" xfId="62" applyFont="1" applyBorder="1" applyAlignment="1">
      <alignment horizontal="center" vertical="justify"/>
    </xf>
    <xf numFmtId="171" fontId="3" fillId="0" borderId="10" xfId="62" applyFont="1" applyBorder="1" applyAlignment="1">
      <alignment horizontal="right" vertical="justify"/>
    </xf>
    <xf numFmtId="171" fontId="2" fillId="0" borderId="0" xfId="62" applyFont="1" applyBorder="1" applyAlignment="1">
      <alignment/>
    </xf>
    <xf numFmtId="0" fontId="2" fillId="0" borderId="11" xfId="0" applyFont="1" applyBorder="1" applyAlignment="1">
      <alignment horizontal="left" vertical="justify"/>
    </xf>
    <xf numFmtId="171" fontId="2" fillId="0" borderId="0" xfId="62" applyFont="1" applyAlignment="1">
      <alignment/>
    </xf>
    <xf numFmtId="171" fontId="3" fillId="0" borderId="10" xfId="62" applyFont="1" applyBorder="1" applyAlignment="1">
      <alignment horizontal="right"/>
    </xf>
    <xf numFmtId="171" fontId="2" fillId="0" borderId="0" xfId="62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center"/>
    </xf>
    <xf numFmtId="171" fontId="2" fillId="0" borderId="0" xfId="62" applyFont="1" applyBorder="1" applyAlignment="1">
      <alignment/>
    </xf>
    <xf numFmtId="171" fontId="2" fillId="0" borderId="0" xfId="62" applyFont="1" applyBorder="1" applyAlignment="1">
      <alignment horizontal="center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/>
    </xf>
    <xf numFmtId="171" fontId="3" fillId="0" borderId="10" xfId="62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2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top"/>
    </xf>
    <xf numFmtId="171" fontId="2" fillId="0" borderId="0" xfId="62" applyFont="1" applyFill="1" applyBorder="1" applyAlignment="1">
      <alignment/>
    </xf>
    <xf numFmtId="171" fontId="2" fillId="0" borderId="0" xfId="62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33" borderId="10" xfId="0" applyFont="1" applyFill="1" applyBorder="1" applyAlignment="1">
      <alignment horizontal="right"/>
    </xf>
    <xf numFmtId="171" fontId="2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 vertical="justify"/>
    </xf>
    <xf numFmtId="0" fontId="45" fillId="0" borderId="12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171" fontId="3" fillId="0" borderId="13" xfId="62" applyFont="1" applyFill="1" applyBorder="1" applyAlignment="1" applyProtection="1">
      <alignment/>
      <protection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171" fontId="2" fillId="0" borderId="13" xfId="62" applyFont="1" applyFill="1" applyBorder="1" applyAlignment="1" applyProtection="1">
      <alignment/>
      <protection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171" fontId="2" fillId="0" borderId="13" xfId="62" applyFont="1" applyFill="1" applyBorder="1" applyAlignment="1" applyProtection="1">
      <alignment wrapText="1"/>
      <protection/>
    </xf>
    <xf numFmtId="0" fontId="2" fillId="0" borderId="13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wrapText="1"/>
    </xf>
    <xf numFmtId="171" fontId="2" fillId="0" borderId="13" xfId="62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wrapText="1"/>
    </xf>
    <xf numFmtId="171" fontId="2" fillId="0" borderId="14" xfId="62" applyFont="1" applyFill="1" applyBorder="1" applyAlignment="1" applyProtection="1">
      <alignment/>
      <protection/>
    </xf>
    <xf numFmtId="0" fontId="2" fillId="0" borderId="14" xfId="0" applyFont="1" applyBorder="1" applyAlignment="1">
      <alignment horizontal="center"/>
    </xf>
    <xf numFmtId="0" fontId="3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justify"/>
    </xf>
    <xf numFmtId="0" fontId="2" fillId="0" borderId="10" xfId="0" applyFont="1" applyFill="1" applyBorder="1" applyAlignment="1">
      <alignment horizontal="left" vertical="center"/>
    </xf>
    <xf numFmtId="171" fontId="2" fillId="0" borderId="10" xfId="62" applyFont="1" applyFill="1" applyBorder="1" applyAlignment="1">
      <alignment horizontal="center"/>
    </xf>
    <xf numFmtId="171" fontId="3" fillId="0" borderId="10" xfId="62" applyFont="1" applyFill="1" applyBorder="1" applyAlignment="1">
      <alignment/>
    </xf>
    <xf numFmtId="171" fontId="2" fillId="0" borderId="10" xfId="62" applyFont="1" applyFill="1" applyBorder="1" applyAlignment="1">
      <alignment/>
    </xf>
    <xf numFmtId="0" fontId="2" fillId="0" borderId="10" xfId="0" applyFont="1" applyBorder="1" applyAlignment="1">
      <alignment vertical="justify"/>
    </xf>
    <xf numFmtId="0" fontId="2" fillId="0" borderId="10" xfId="0" applyFont="1" applyFill="1" applyBorder="1" applyAlignment="1">
      <alignment horizontal="center" vertical="justify"/>
    </xf>
    <xf numFmtId="171" fontId="2" fillId="0" borderId="10" xfId="62" applyFont="1" applyFill="1" applyBorder="1" applyAlignment="1">
      <alignment vertical="justify"/>
    </xf>
    <xf numFmtId="171" fontId="2" fillId="0" borderId="10" xfId="62" applyFont="1" applyFill="1" applyBorder="1" applyAlignment="1">
      <alignment horizontal="center" vertical="justify"/>
    </xf>
    <xf numFmtId="171" fontId="45" fillId="0" borderId="10" xfId="62" applyFont="1" applyFill="1" applyBorder="1" applyAlignment="1">
      <alignment/>
    </xf>
    <xf numFmtId="171" fontId="45" fillId="0" borderId="10" xfId="62" applyFont="1" applyFill="1" applyBorder="1" applyAlignment="1">
      <alignment horizontal="center"/>
    </xf>
    <xf numFmtId="0" fontId="3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wrapText="1"/>
    </xf>
    <xf numFmtId="171" fontId="2" fillId="0" borderId="10" xfId="62" applyFont="1" applyFill="1" applyBorder="1" applyAlignment="1">
      <alignment wrapText="1"/>
    </xf>
    <xf numFmtId="171" fontId="2" fillId="0" borderId="10" xfId="62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justify"/>
    </xf>
    <xf numFmtId="0" fontId="2" fillId="0" borderId="13" xfId="0" applyFont="1" applyBorder="1" applyAlignment="1">
      <alignment vertical="justify"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171" fontId="2" fillId="0" borderId="10" xfId="62" applyFont="1" applyFill="1" applyBorder="1" applyAlignment="1" applyProtection="1">
      <alignment/>
      <protection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vertical="justify"/>
    </xf>
    <xf numFmtId="0" fontId="3" fillId="0" borderId="13" xfId="0" applyFont="1" applyFill="1" applyBorder="1" applyAlignment="1">
      <alignment/>
    </xf>
    <xf numFmtId="0" fontId="3" fillId="0" borderId="0" xfId="0" applyFont="1" applyBorder="1" applyAlignment="1">
      <alignment/>
    </xf>
    <xf numFmtId="171" fontId="2" fillId="0" borderId="13" xfId="62" applyFont="1" applyFill="1" applyBorder="1" applyAlignment="1" applyProtection="1">
      <alignment horizontal="left" wrapText="1"/>
      <protection/>
    </xf>
    <xf numFmtId="0" fontId="2" fillId="0" borderId="13" xfId="0" applyFont="1" applyBorder="1" applyAlignment="1">
      <alignment horizontal="left" vertical="justify" wrapText="1"/>
    </xf>
    <xf numFmtId="171" fontId="2" fillId="0" borderId="13" xfId="62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>
      <alignment/>
    </xf>
    <xf numFmtId="171" fontId="3" fillId="0" borderId="10" xfId="62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justify" wrapText="1"/>
    </xf>
    <xf numFmtId="171" fontId="2" fillId="0" borderId="10" xfId="62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171" fontId="2" fillId="0" borderId="10" xfId="62" applyFont="1" applyBorder="1" applyAlignment="1">
      <alignment horizontal="left" wrapText="1"/>
    </xf>
    <xf numFmtId="0" fontId="8" fillId="34" borderId="0" xfId="0" applyFont="1" applyFill="1" applyAlignment="1">
      <alignment horizontal="center" vertical="center" wrapText="1"/>
    </xf>
    <xf numFmtId="171" fontId="8" fillId="34" borderId="0" xfId="62" applyFont="1" applyFill="1" applyAlignment="1">
      <alignment horizontal="center" vertical="center" wrapText="1"/>
    </xf>
    <xf numFmtId="0" fontId="9" fillId="35" borderId="0" xfId="0" applyFont="1" applyFill="1" applyAlignment="1">
      <alignment vertical="center" wrapText="1"/>
    </xf>
    <xf numFmtId="171" fontId="9" fillId="35" borderId="0" xfId="62" applyFont="1" applyFill="1" applyAlignment="1">
      <alignment horizontal="center" vertical="center" wrapText="1"/>
    </xf>
    <xf numFmtId="0" fontId="9" fillId="35" borderId="0" xfId="0" applyFont="1" applyFill="1" applyAlignment="1">
      <alignment horizontal="center" vertical="center" wrapText="1"/>
    </xf>
    <xf numFmtId="49" fontId="9" fillId="35" borderId="0" xfId="0" applyNumberFormat="1" applyFont="1" applyFill="1" applyAlignment="1">
      <alignment vertical="center" wrapText="1"/>
    </xf>
    <xf numFmtId="171" fontId="9" fillId="35" borderId="0" xfId="62" applyFont="1" applyFill="1" applyAlignment="1">
      <alignment horizontal="right" vertical="center" wrapText="1"/>
    </xf>
    <xf numFmtId="43" fontId="9" fillId="35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49" fontId="3" fillId="0" borderId="10" xfId="62" applyNumberFormat="1" applyFont="1" applyFill="1" applyBorder="1" applyAlignment="1" applyProtection="1">
      <alignment horizontal="center" wrapText="1"/>
      <protection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171" fontId="3" fillId="0" borderId="10" xfId="62" applyFont="1" applyFill="1" applyBorder="1" applyAlignment="1" applyProtection="1">
      <alignment horizontal="right"/>
      <protection/>
    </xf>
    <xf numFmtId="176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 vertical="top"/>
    </xf>
    <xf numFmtId="176" fontId="2" fillId="0" borderId="10" xfId="0" applyNumberFormat="1" applyFont="1" applyBorder="1" applyAlignment="1">
      <alignment/>
    </xf>
    <xf numFmtId="171" fontId="2" fillId="0" borderId="10" xfId="62" applyFont="1" applyFill="1" applyBorder="1" applyAlignment="1" applyProtection="1">
      <alignment horizontal="right"/>
      <protection/>
    </xf>
    <xf numFmtId="171" fontId="3" fillId="0" borderId="10" xfId="62" applyFont="1" applyFill="1" applyBorder="1" applyAlignment="1" applyProtection="1">
      <alignment/>
      <protection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justify"/>
    </xf>
    <xf numFmtId="171" fontId="2" fillId="0" borderId="10" xfId="62" applyFont="1" applyBorder="1" applyAlignment="1">
      <alignment horizontal="center"/>
    </xf>
    <xf numFmtId="176" fontId="2" fillId="0" borderId="10" xfId="62" applyNumberFormat="1" applyFont="1" applyFill="1" applyBorder="1" applyAlignment="1" applyProtection="1">
      <alignment horizontal="right"/>
      <protection/>
    </xf>
    <xf numFmtId="176" fontId="2" fillId="0" borderId="10" xfId="62" applyNumberFormat="1" applyFont="1" applyFill="1" applyBorder="1" applyAlignment="1" applyProtection="1">
      <alignment/>
      <protection/>
    </xf>
    <xf numFmtId="171" fontId="3" fillId="0" borderId="10" xfId="62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171" fontId="2" fillId="0" borderId="10" xfId="62" applyFont="1" applyBorder="1" applyAlignment="1">
      <alignment/>
    </xf>
    <xf numFmtId="171" fontId="2" fillId="0" borderId="10" xfId="62" applyFont="1" applyBorder="1" applyAlignment="1">
      <alignment horizontal="left"/>
    </xf>
    <xf numFmtId="171" fontId="3" fillId="0" borderId="10" xfId="62" applyFont="1" applyBorder="1" applyAlignment="1">
      <alignment horizontal="left"/>
    </xf>
    <xf numFmtId="0" fontId="2" fillId="0" borderId="10" xfId="0" applyFont="1" applyBorder="1" applyAlignment="1">
      <alignment horizontal="left" vertical="justify"/>
    </xf>
    <xf numFmtId="0" fontId="3" fillId="0" borderId="10" xfId="0" applyFont="1" applyBorder="1" applyAlignment="1">
      <alignment horizontal="left" vertical="justify"/>
    </xf>
    <xf numFmtId="171" fontId="2" fillId="0" borderId="10" xfId="62" applyNumberFormat="1" applyFont="1" applyBorder="1" applyAlignment="1">
      <alignment horizontal="right"/>
    </xf>
    <xf numFmtId="171" fontId="2" fillId="0" borderId="10" xfId="62" applyNumberFormat="1" applyFont="1" applyBorder="1" applyAlignment="1">
      <alignment/>
    </xf>
    <xf numFmtId="0" fontId="2" fillId="0" borderId="10" xfId="0" applyFont="1" applyFill="1" applyBorder="1" applyAlignment="1">
      <alignment horizontal="center"/>
    </xf>
    <xf numFmtId="171" fontId="2" fillId="0" borderId="10" xfId="62" applyFont="1" applyFill="1" applyBorder="1" applyAlignment="1">
      <alignment horizontal="left"/>
    </xf>
    <xf numFmtId="0" fontId="3" fillId="0" borderId="10" xfId="0" applyFont="1" applyBorder="1" applyAlignment="1">
      <alignment vertical="justify"/>
    </xf>
    <xf numFmtId="171" fontId="3" fillId="0" borderId="13" xfId="62" applyFont="1" applyFill="1" applyBorder="1" applyAlignment="1" applyProtection="1">
      <alignment horizontal="center"/>
      <protection/>
    </xf>
    <xf numFmtId="0" fontId="45" fillId="0" borderId="0" xfId="0" applyFont="1" applyBorder="1" applyAlignment="1">
      <alignment wrapText="1"/>
    </xf>
    <xf numFmtId="10" fontId="3" fillId="0" borderId="0" xfId="62" applyNumberFormat="1" applyFont="1" applyAlignment="1">
      <alignment horizontal="left"/>
    </xf>
    <xf numFmtId="0" fontId="2" fillId="0" borderId="10" xfId="0" applyFont="1" applyBorder="1" applyAlignment="1">
      <alignment horizontal="center" vertical="justify"/>
    </xf>
    <xf numFmtId="0" fontId="2" fillId="0" borderId="12" xfId="0" applyFont="1" applyFill="1" applyBorder="1" applyAlignment="1">
      <alignment horizontal="center" vertical="justify"/>
    </xf>
    <xf numFmtId="0" fontId="2" fillId="0" borderId="0" xfId="0" applyFont="1" applyFill="1" applyBorder="1" applyAlignment="1">
      <alignment horizontal="center" vertical="justify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8" fillId="34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35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&#225;rio\Documents\Cris\TRABALHO\PROJETOS%20LEVANTADOS\Cai&#231;ara\2011\E.M.E.F.%20M%20-%20com%204%20salas%20de%20aula%2027-12-11\QUIOSQU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LOCO%20PEDAG&#211;GICO%20TOT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BS%20POROROC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m calc"/>
      <sheetName val="orçam"/>
      <sheetName val="Plan1"/>
    </sheetNames>
    <sheetDataSet>
      <sheetData sheetId="0">
        <row r="9">
          <cell r="B9" t="str">
            <v>SERVIÇOS PRELIMINARES</v>
          </cell>
        </row>
        <row r="13">
          <cell r="B13" t="str">
            <v>LOCACAO CONVENCIONAL DE OBRA, ATRAVÉS DE GABARITO DE TABUAS CORRIDAS PONTALETADAS A CADA 1,50M</v>
          </cell>
        </row>
        <row r="16">
          <cell r="B16" t="str">
            <v>MOVIMENTO DE TERRA</v>
          </cell>
        </row>
        <row r="31">
          <cell r="B31" t="str">
            <v>FUNDAÇÕES</v>
          </cell>
        </row>
        <row r="43">
          <cell r="B43" t="str">
            <v>CONCRETO ARMADO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m Cal"/>
      <sheetName val="planilha"/>
      <sheetName val="COMPOSIÇÃO"/>
    </sheetNames>
    <sheetDataSet>
      <sheetData sheetId="0">
        <row r="8">
          <cell r="B8" t="str">
            <v>LIMPEZA MANUAL DO TERRENO (C/ RASPAGEM SUPERFICIAL)</v>
          </cell>
        </row>
        <row r="9">
          <cell r="D9" t="str">
            <v>m²</v>
          </cell>
        </row>
        <row r="21">
          <cell r="B21" t="str">
            <v>ATERRO APILOADO(MANUAL) EM CAMADAS DE 20 CM </v>
          </cell>
        </row>
        <row r="25">
          <cell r="D25" t="str">
            <v>m³</v>
          </cell>
        </row>
        <row r="27">
          <cell r="D27" t="str">
            <v>m³</v>
          </cell>
        </row>
        <row r="42">
          <cell r="D42" t="str">
            <v>m³</v>
          </cell>
        </row>
        <row r="46">
          <cell r="D46" t="str">
            <v>m²</v>
          </cell>
        </row>
        <row r="53">
          <cell r="B53" t="str">
            <v>TRAMA DE MADEIRA COMPOSTA POR TERÇAS PARA TELHADOS DE ATÉ 2 ÁGUAS PARA TELHA ONDULADA DE FIBROCIMENTO, METÁLICA, PLÁSTICA OU TERMOACÚSTICA, INCLUSO TRANSPORTE VERTICAL</v>
          </cell>
        </row>
        <row r="54">
          <cell r="D54" t="str">
            <v>m²</v>
          </cell>
        </row>
        <row r="55">
          <cell r="B55" t="str">
            <v>TELHAMENTO COM TELHA ONDULADA DE FIBROCIMENTO E = 6 MM, COM RECOBRIMENTO LATERAL DE 1/4 DE ONDA PARA TELHADO COM INCLINAÇÃO MAIOR QUE 10°, COM ATÉ 2 ÁGUAS, INCLUSO IÇAMENTO</v>
          </cell>
        </row>
        <row r="56">
          <cell r="D56" t="str">
            <v>m²</v>
          </cell>
        </row>
        <row r="57">
          <cell r="B57" t="str">
            <v>CALHA EM CHAPA DE AÇO GALVANIZADO NÚMERO 24, DESENVOLVIMENTO DE 100 CM , INCLUSO TRANSPORTE VERTICAL.</v>
          </cell>
        </row>
        <row r="58">
          <cell r="D58" t="str">
            <v>m</v>
          </cell>
        </row>
        <row r="60">
          <cell r="D60" t="str">
            <v>m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m calc"/>
      <sheetName val="planilha"/>
      <sheetName val="cronog"/>
      <sheetName val="composição"/>
    </sheetNames>
    <sheetDataSet>
      <sheetData sheetId="0">
        <row r="1">
          <cell r="A1" t="str">
            <v>ESTADO DA PARAIBA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6"/>
  <sheetViews>
    <sheetView zoomScale="120" zoomScaleNormal="120" zoomScalePageLayoutView="0" workbookViewId="0" topLeftCell="A1">
      <selection activeCell="A6" sqref="A6:D6"/>
    </sheetView>
  </sheetViews>
  <sheetFormatPr defaultColWidth="9.140625" defaultRowHeight="12.75"/>
  <cols>
    <col min="1" max="1" width="6.7109375" style="37" customWidth="1"/>
    <col min="2" max="2" width="70.140625" style="36" customWidth="1"/>
    <col min="3" max="3" width="10.140625" style="39" customWidth="1"/>
    <col min="4" max="4" width="6.7109375" style="40" customWidth="1"/>
    <col min="5" max="16384" width="8.8515625" style="36" customWidth="1"/>
  </cols>
  <sheetData>
    <row r="1" spans="1:4" ht="11.25">
      <c r="A1" s="167" t="s">
        <v>0</v>
      </c>
      <c r="B1" s="167"/>
      <c r="C1" s="167"/>
      <c r="D1" s="167"/>
    </row>
    <row r="2" spans="1:4" ht="11.25">
      <c r="A2" s="167" t="s">
        <v>277</v>
      </c>
      <c r="B2" s="167"/>
      <c r="C2" s="167"/>
      <c r="D2" s="167"/>
    </row>
    <row r="3" spans="1:4" ht="11.25">
      <c r="A3" s="167" t="s">
        <v>279</v>
      </c>
      <c r="B3" s="167"/>
      <c r="C3" s="167"/>
      <c r="D3" s="167"/>
    </row>
    <row r="4" spans="1:4" ht="11.25">
      <c r="A4" s="165" t="s">
        <v>280</v>
      </c>
      <c r="B4" s="165"/>
      <c r="C4" s="165"/>
      <c r="D4" s="165"/>
    </row>
    <row r="5" spans="2:5" ht="11.25">
      <c r="B5" s="165"/>
      <c r="C5" s="165"/>
      <c r="D5" s="165"/>
      <c r="E5" s="165"/>
    </row>
    <row r="6" spans="1:5" ht="12">
      <c r="A6" s="166" t="s">
        <v>281</v>
      </c>
      <c r="B6" s="166"/>
      <c r="C6" s="166"/>
      <c r="D6" s="166"/>
      <c r="E6" s="38"/>
    </row>
    <row r="8" spans="1:4" ht="12">
      <c r="A8" s="61" t="s">
        <v>15</v>
      </c>
      <c r="B8" s="62" t="s">
        <v>62</v>
      </c>
      <c r="C8" s="159" t="s">
        <v>1</v>
      </c>
      <c r="D8" s="64" t="s">
        <v>2</v>
      </c>
    </row>
    <row r="9" spans="1:4" ht="12">
      <c r="A9" s="65" t="s">
        <v>3</v>
      </c>
      <c r="B9" s="66" t="s">
        <v>63</v>
      </c>
      <c r="C9" s="63"/>
      <c r="D9" s="64"/>
    </row>
    <row r="10" spans="1:4" ht="11.25">
      <c r="A10" s="65"/>
      <c r="B10" s="66" t="s">
        <v>74</v>
      </c>
      <c r="C10" s="67">
        <v>99.22</v>
      </c>
      <c r="D10" s="68" t="s">
        <v>4</v>
      </c>
    </row>
    <row r="11" spans="1:8" ht="22.5">
      <c r="A11" s="65" t="s">
        <v>64</v>
      </c>
      <c r="B11" s="69" t="s">
        <v>65</v>
      </c>
      <c r="C11" s="70"/>
      <c r="D11" s="71"/>
      <c r="E11" s="72"/>
      <c r="F11" s="72"/>
      <c r="G11" s="72"/>
      <c r="H11" s="72"/>
    </row>
    <row r="12" spans="1:4" ht="11.25">
      <c r="A12" s="65"/>
      <c r="B12" s="66" t="s">
        <v>74</v>
      </c>
      <c r="C12" s="67">
        <v>99.22</v>
      </c>
      <c r="D12" s="68" t="s">
        <v>4</v>
      </c>
    </row>
    <row r="13" spans="1:4" ht="12">
      <c r="A13" s="61"/>
      <c r="B13" s="73"/>
      <c r="C13" s="67"/>
      <c r="D13" s="68"/>
    </row>
    <row r="14" spans="1:4" ht="12">
      <c r="A14" s="61" t="s">
        <v>16</v>
      </c>
      <c r="B14" s="62" t="s">
        <v>66</v>
      </c>
      <c r="C14" s="63"/>
      <c r="D14" s="64"/>
    </row>
    <row r="15" spans="1:8" ht="22.5">
      <c r="A15" s="65" t="s">
        <v>35</v>
      </c>
      <c r="B15" s="69" t="s">
        <v>75</v>
      </c>
      <c r="C15" s="70"/>
      <c r="D15" s="71"/>
      <c r="E15" s="72"/>
      <c r="F15" s="72"/>
      <c r="G15" s="72"/>
      <c r="H15" s="72"/>
    </row>
    <row r="16" spans="1:4" ht="11.25">
      <c r="A16" s="65"/>
      <c r="B16" s="74" t="s">
        <v>79</v>
      </c>
      <c r="C16" s="67"/>
      <c r="D16" s="68"/>
    </row>
    <row r="17" spans="1:4" ht="11.25">
      <c r="A17" s="65"/>
      <c r="B17" s="75" t="s">
        <v>80</v>
      </c>
      <c r="C17" s="73"/>
      <c r="D17" s="68"/>
    </row>
    <row r="18" spans="1:4" ht="11.25">
      <c r="A18" s="65"/>
      <c r="B18" s="75" t="s">
        <v>81</v>
      </c>
      <c r="C18" s="78">
        <v>16.8</v>
      </c>
      <c r="D18" s="68" t="s">
        <v>33</v>
      </c>
    </row>
    <row r="19" spans="1:8" ht="22.5">
      <c r="A19" s="65" t="s">
        <v>17</v>
      </c>
      <c r="B19" s="69" t="s">
        <v>76</v>
      </c>
      <c r="C19" s="70"/>
      <c r="D19" s="71"/>
      <c r="E19" s="72"/>
      <c r="F19" s="72"/>
      <c r="G19" s="72"/>
      <c r="H19" s="72"/>
    </row>
    <row r="20" spans="1:4" ht="11.25">
      <c r="A20" s="65"/>
      <c r="B20" s="73" t="s">
        <v>272</v>
      </c>
      <c r="C20" s="67">
        <v>4.61</v>
      </c>
      <c r="D20" s="68" t="s">
        <v>33</v>
      </c>
    </row>
    <row r="21" spans="1:4" ht="11.25">
      <c r="A21" s="65"/>
      <c r="B21" s="73" t="s">
        <v>273</v>
      </c>
      <c r="C21" s="67">
        <f>SUM(C18:C20)</f>
        <v>21.41</v>
      </c>
      <c r="D21" s="68" t="s">
        <v>33</v>
      </c>
    </row>
    <row r="22" spans="1:4" ht="11.25">
      <c r="A22" s="65" t="s">
        <v>41</v>
      </c>
      <c r="B22" s="76" t="s">
        <v>67</v>
      </c>
      <c r="C22" s="73"/>
      <c r="D22" s="68"/>
    </row>
    <row r="23" spans="1:4" ht="11.25">
      <c r="A23" s="65"/>
      <c r="B23" s="75" t="s">
        <v>89</v>
      </c>
      <c r="C23" s="73"/>
      <c r="D23" s="68"/>
    </row>
    <row r="24" spans="1:4" ht="11.25">
      <c r="A24" s="65"/>
      <c r="B24" s="75" t="s">
        <v>90</v>
      </c>
      <c r="C24" s="73">
        <v>40.97</v>
      </c>
      <c r="D24" s="68" t="s">
        <v>33</v>
      </c>
    </row>
    <row r="25" spans="1:4" ht="11.25">
      <c r="A25" s="65" t="s">
        <v>68</v>
      </c>
      <c r="B25" s="75" t="s">
        <v>77</v>
      </c>
      <c r="C25" s="73"/>
      <c r="D25" s="68"/>
    </row>
    <row r="26" spans="1:4" ht="11.25">
      <c r="A26" s="65"/>
      <c r="B26" s="75" t="s">
        <v>274</v>
      </c>
      <c r="C26" s="73">
        <v>17.13</v>
      </c>
      <c r="D26" s="68" t="s">
        <v>33</v>
      </c>
    </row>
    <row r="27" spans="1:4" ht="11.25">
      <c r="A27" s="65" t="s">
        <v>69</v>
      </c>
      <c r="B27" s="75" t="s">
        <v>78</v>
      </c>
      <c r="C27" s="73"/>
      <c r="D27" s="68"/>
    </row>
    <row r="28" spans="1:4" ht="11.25">
      <c r="A28" s="65"/>
      <c r="B28" s="75" t="s">
        <v>275</v>
      </c>
      <c r="C28" s="73">
        <v>23.84</v>
      </c>
      <c r="D28" s="68" t="s">
        <v>33</v>
      </c>
    </row>
    <row r="29" spans="1:4" ht="11.25">
      <c r="A29" s="65"/>
      <c r="B29" s="75"/>
      <c r="C29" s="73"/>
      <c r="D29" s="68"/>
    </row>
    <row r="30" spans="1:4" ht="12">
      <c r="A30" s="61" t="s">
        <v>10</v>
      </c>
      <c r="B30" s="62" t="s">
        <v>70</v>
      </c>
      <c r="C30" s="63"/>
      <c r="D30" s="64"/>
    </row>
    <row r="31" spans="1:8" ht="11.25">
      <c r="A31" s="65" t="s">
        <v>18</v>
      </c>
      <c r="B31" s="69" t="s">
        <v>82</v>
      </c>
      <c r="C31" s="69"/>
      <c r="D31" s="69"/>
      <c r="E31" s="72"/>
      <c r="F31" s="72"/>
      <c r="G31" s="72"/>
      <c r="H31" s="72"/>
    </row>
    <row r="32" spans="1:4" ht="11.25">
      <c r="A32" s="65"/>
      <c r="B32" s="75" t="s">
        <v>81</v>
      </c>
      <c r="C32" s="78">
        <v>16.8</v>
      </c>
      <c r="D32" s="68" t="s">
        <v>33</v>
      </c>
    </row>
    <row r="33" spans="1:8" ht="45">
      <c r="A33" s="65" t="s">
        <v>19</v>
      </c>
      <c r="B33" s="69" t="s">
        <v>83</v>
      </c>
      <c r="C33" s="70"/>
      <c r="D33" s="71"/>
      <c r="E33" s="72"/>
      <c r="F33" s="72"/>
      <c r="G33" s="72"/>
      <c r="H33" s="72"/>
    </row>
    <row r="34" spans="1:4" ht="11.25">
      <c r="A34" s="65"/>
      <c r="B34" s="77" t="s">
        <v>91</v>
      </c>
      <c r="C34" s="67"/>
      <c r="D34" s="68"/>
    </row>
    <row r="35" spans="1:4" ht="11.25">
      <c r="A35" s="65"/>
      <c r="B35" s="77" t="s">
        <v>92</v>
      </c>
      <c r="C35" s="67">
        <v>24.53</v>
      </c>
      <c r="D35" s="68" t="s">
        <v>4</v>
      </c>
    </row>
    <row r="36" spans="1:8" ht="22.5">
      <c r="A36" s="65" t="s">
        <v>71</v>
      </c>
      <c r="B36" s="69" t="s">
        <v>84</v>
      </c>
      <c r="C36" s="70"/>
      <c r="D36" s="71"/>
      <c r="E36" s="72"/>
      <c r="F36" s="72"/>
      <c r="G36" s="72"/>
      <c r="H36" s="72"/>
    </row>
    <row r="37" spans="1:4" ht="11.25">
      <c r="A37" s="65"/>
      <c r="B37" s="77" t="s">
        <v>93</v>
      </c>
      <c r="C37" s="67">
        <v>2.45</v>
      </c>
      <c r="D37" s="68" t="s">
        <v>4</v>
      </c>
    </row>
    <row r="38" spans="1:4" ht="22.5">
      <c r="A38" s="65" t="s">
        <v>72</v>
      </c>
      <c r="B38" s="76" t="s">
        <v>85</v>
      </c>
      <c r="C38" s="67"/>
      <c r="D38" s="68"/>
    </row>
    <row r="39" spans="1:4" ht="11.25">
      <c r="A39" s="65"/>
      <c r="B39" s="73" t="s">
        <v>272</v>
      </c>
      <c r="C39" s="67">
        <v>4.61</v>
      </c>
      <c r="D39" s="68" t="s">
        <v>33</v>
      </c>
    </row>
    <row r="40" spans="1:4" ht="11.25">
      <c r="A40" s="65"/>
      <c r="B40" s="73"/>
      <c r="C40" s="67"/>
      <c r="D40" s="68"/>
    </row>
    <row r="41" spans="1:4" ht="12">
      <c r="A41" s="61" t="s">
        <v>11</v>
      </c>
      <c r="B41" s="62" t="s">
        <v>73</v>
      </c>
      <c r="C41" s="63"/>
      <c r="D41" s="64"/>
    </row>
    <row r="42" spans="1:4" ht="22.5">
      <c r="A42" s="65" t="s">
        <v>21</v>
      </c>
      <c r="B42" s="74" t="s">
        <v>86</v>
      </c>
      <c r="C42" s="67"/>
      <c r="D42" s="68"/>
    </row>
    <row r="43" spans="1:4" ht="11.25">
      <c r="A43" s="65"/>
      <c r="B43" s="66" t="s">
        <v>276</v>
      </c>
      <c r="C43" s="67">
        <v>1.98</v>
      </c>
      <c r="D43" s="68" t="s">
        <v>33</v>
      </c>
    </row>
    <row r="44" spans="1:8" ht="22.5">
      <c r="A44" s="65" t="s">
        <v>22</v>
      </c>
      <c r="B44" s="69" t="s">
        <v>87</v>
      </c>
      <c r="C44" s="70"/>
      <c r="D44" s="71"/>
      <c r="E44" s="72"/>
      <c r="F44" s="72"/>
      <c r="G44" s="72"/>
      <c r="H44" s="72"/>
    </row>
    <row r="45" spans="1:4" ht="11.25">
      <c r="A45" s="65"/>
      <c r="B45" s="75" t="s">
        <v>94</v>
      </c>
      <c r="C45" s="67">
        <v>1.26</v>
      </c>
      <c r="D45" s="68" t="s">
        <v>33</v>
      </c>
    </row>
    <row r="46" spans="1:4" ht="33.75">
      <c r="A46" s="65" t="s">
        <v>38</v>
      </c>
      <c r="B46" s="74" t="s">
        <v>88</v>
      </c>
      <c r="C46" s="67"/>
      <c r="D46" s="68"/>
    </row>
    <row r="47" spans="1:4" ht="11.25">
      <c r="A47" s="79"/>
      <c r="B47" s="80" t="s">
        <v>95</v>
      </c>
      <c r="C47" s="81">
        <v>65.27</v>
      </c>
      <c r="D47" s="82" t="s">
        <v>4</v>
      </c>
    </row>
    <row r="48" spans="1:4" s="44" customFormat="1" ht="12">
      <c r="A48" s="41"/>
      <c r="B48" s="42"/>
      <c r="C48" s="43"/>
      <c r="D48" s="43"/>
    </row>
    <row r="49" spans="1:4" s="44" customFormat="1" ht="12">
      <c r="A49" s="41" t="s">
        <v>12</v>
      </c>
      <c r="B49" s="62" t="s">
        <v>96</v>
      </c>
      <c r="C49" s="43"/>
      <c r="D49" s="43"/>
    </row>
    <row r="50" spans="1:4" s="44" customFormat="1" ht="45.75">
      <c r="A50" s="84" t="s">
        <v>25</v>
      </c>
      <c r="B50" s="69" t="s">
        <v>47</v>
      </c>
      <c r="C50" s="43"/>
      <c r="D50" s="43"/>
    </row>
    <row r="51" spans="1:4" s="44" customFormat="1" ht="12">
      <c r="A51" s="41"/>
      <c r="B51" s="86" t="s">
        <v>138</v>
      </c>
      <c r="C51" s="43"/>
      <c r="D51" s="43"/>
    </row>
    <row r="52" spans="1:4" s="44" customFormat="1" ht="12">
      <c r="A52" s="41"/>
      <c r="B52" s="86" t="s">
        <v>139</v>
      </c>
      <c r="C52" s="87">
        <v>188.7</v>
      </c>
      <c r="D52" s="87" t="s">
        <v>4</v>
      </c>
    </row>
    <row r="53" spans="1:4" s="44" customFormat="1" ht="12">
      <c r="A53" s="41"/>
      <c r="B53" s="42"/>
      <c r="C53" s="43"/>
      <c r="D53" s="43"/>
    </row>
    <row r="54" spans="1:5" s="47" customFormat="1" ht="12">
      <c r="A54" s="41" t="s">
        <v>13</v>
      </c>
      <c r="B54" s="83" t="s">
        <v>36</v>
      </c>
      <c r="C54" s="88"/>
      <c r="D54" s="43"/>
      <c r="E54" s="46"/>
    </row>
    <row r="55" spans="1:5" s="47" customFormat="1" ht="33.75">
      <c r="A55" s="84" t="s">
        <v>30</v>
      </c>
      <c r="B55" s="85" t="s">
        <v>97</v>
      </c>
      <c r="C55" s="89"/>
      <c r="D55" s="87"/>
      <c r="E55" s="46"/>
    </row>
    <row r="56" spans="1:5" s="47" customFormat="1" ht="12">
      <c r="A56" s="84"/>
      <c r="B56" s="85" t="s">
        <v>104</v>
      </c>
      <c r="C56" s="89">
        <v>139.73</v>
      </c>
      <c r="D56" s="87" t="s">
        <v>4</v>
      </c>
      <c r="E56" s="46"/>
    </row>
    <row r="57" spans="1:5" s="47" customFormat="1" ht="33.75">
      <c r="A57" s="84" t="s">
        <v>42</v>
      </c>
      <c r="B57" s="85" t="s">
        <v>98</v>
      </c>
      <c r="C57" s="89"/>
      <c r="D57" s="87"/>
      <c r="E57" s="46"/>
    </row>
    <row r="58" spans="1:5" s="47" customFormat="1" ht="12">
      <c r="A58" s="84"/>
      <c r="B58" s="85" t="s">
        <v>104</v>
      </c>
      <c r="C58" s="89">
        <v>139.73</v>
      </c>
      <c r="D58" s="87" t="s">
        <v>4</v>
      </c>
      <c r="E58" s="46"/>
    </row>
    <row r="59" spans="1:5" s="47" customFormat="1" ht="22.5">
      <c r="A59" s="84" t="s">
        <v>43</v>
      </c>
      <c r="B59" s="85" t="s">
        <v>99</v>
      </c>
      <c r="C59" s="89"/>
      <c r="D59" s="87"/>
      <c r="E59" s="46"/>
    </row>
    <row r="60" spans="1:5" s="47" customFormat="1" ht="12">
      <c r="A60" s="84"/>
      <c r="B60" s="85" t="s">
        <v>105</v>
      </c>
      <c r="C60" s="89">
        <v>35.1</v>
      </c>
      <c r="D60" s="87" t="s">
        <v>28</v>
      </c>
      <c r="E60" s="46"/>
    </row>
    <row r="61" spans="1:5" s="47" customFormat="1" ht="22.5">
      <c r="A61" s="84" t="s">
        <v>44</v>
      </c>
      <c r="B61" s="85" t="s">
        <v>100</v>
      </c>
      <c r="C61" s="89"/>
      <c r="D61" s="87"/>
      <c r="E61" s="46"/>
    </row>
    <row r="62" spans="1:5" s="47" customFormat="1" ht="12">
      <c r="A62" s="84"/>
      <c r="B62" s="85" t="s">
        <v>106</v>
      </c>
      <c r="C62" s="89">
        <v>14.7</v>
      </c>
      <c r="D62" s="87" t="s">
        <v>28</v>
      </c>
      <c r="E62" s="46"/>
    </row>
    <row r="63" spans="1:5" s="47" customFormat="1" ht="33.75">
      <c r="A63" s="84" t="s">
        <v>101</v>
      </c>
      <c r="B63" s="85" t="s">
        <v>48</v>
      </c>
      <c r="C63" s="89"/>
      <c r="D63" s="87"/>
      <c r="E63" s="46"/>
    </row>
    <row r="64" spans="1:5" s="47" customFormat="1" ht="12">
      <c r="A64" s="84"/>
      <c r="B64" s="85" t="s">
        <v>102</v>
      </c>
      <c r="C64" s="89">
        <v>15.17</v>
      </c>
      <c r="D64" s="87" t="s">
        <v>4</v>
      </c>
      <c r="E64" s="46"/>
    </row>
    <row r="65" spans="1:5" s="47" customFormat="1" ht="22.5">
      <c r="A65" s="84" t="s">
        <v>103</v>
      </c>
      <c r="B65" s="85" t="s">
        <v>49</v>
      </c>
      <c r="C65" s="89"/>
      <c r="D65" s="87"/>
      <c r="E65" s="46"/>
    </row>
    <row r="66" spans="1:5" s="47" customFormat="1" ht="12">
      <c r="A66" s="84"/>
      <c r="B66" s="85" t="s">
        <v>102</v>
      </c>
      <c r="C66" s="89">
        <v>15.17</v>
      </c>
      <c r="D66" s="87" t="s">
        <v>4</v>
      </c>
      <c r="E66" s="46"/>
    </row>
    <row r="67" spans="1:5" s="47" customFormat="1" ht="12">
      <c r="A67" s="41"/>
      <c r="B67" s="101"/>
      <c r="C67" s="88"/>
      <c r="D67" s="43"/>
      <c r="E67" s="46"/>
    </row>
    <row r="68" spans="1:5" s="44" customFormat="1" ht="12.75" customHeight="1">
      <c r="A68" s="41" t="s">
        <v>45</v>
      </c>
      <c r="B68" s="83" t="s">
        <v>34</v>
      </c>
      <c r="C68" s="89"/>
      <c r="D68" s="87"/>
      <c r="E68" s="45"/>
    </row>
    <row r="69" spans="1:5" s="44" customFormat="1" ht="33.75">
      <c r="A69" s="84" t="s">
        <v>46</v>
      </c>
      <c r="B69" s="85" t="s">
        <v>137</v>
      </c>
      <c r="C69" s="89"/>
      <c r="D69" s="87"/>
      <c r="E69" s="45"/>
    </row>
    <row r="70" spans="1:5" s="44" customFormat="1" ht="11.25">
      <c r="A70" s="84"/>
      <c r="B70" s="86" t="s">
        <v>140</v>
      </c>
      <c r="C70" s="89"/>
      <c r="D70" s="87"/>
      <c r="E70" s="45"/>
    </row>
    <row r="71" spans="1:5" s="44" customFormat="1" ht="11.25">
      <c r="A71" s="84"/>
      <c r="B71" s="86" t="s">
        <v>141</v>
      </c>
      <c r="C71" s="89">
        <v>385.88</v>
      </c>
      <c r="D71" s="87" t="s">
        <v>4</v>
      </c>
      <c r="E71" s="45"/>
    </row>
    <row r="72" spans="1:5" s="44" customFormat="1" ht="45">
      <c r="A72" s="84" t="s">
        <v>111</v>
      </c>
      <c r="B72" s="90" t="s">
        <v>50</v>
      </c>
      <c r="C72" s="89"/>
      <c r="D72" s="87"/>
      <c r="E72" s="45"/>
    </row>
    <row r="73" spans="1:4" ht="11.25">
      <c r="A73" s="65"/>
      <c r="B73" s="73" t="s">
        <v>122</v>
      </c>
      <c r="C73" s="67"/>
      <c r="D73" s="68"/>
    </row>
    <row r="74" spans="1:4" ht="22.5">
      <c r="A74" s="65"/>
      <c r="B74" s="102" t="s">
        <v>126</v>
      </c>
      <c r="C74" s="67"/>
      <c r="D74" s="68"/>
    </row>
    <row r="75" spans="1:4" ht="11.25">
      <c r="A75" s="65"/>
      <c r="B75" s="73" t="s">
        <v>124</v>
      </c>
      <c r="C75" s="67">
        <v>64.62</v>
      </c>
      <c r="D75" s="68" t="s">
        <v>4</v>
      </c>
    </row>
    <row r="76" spans="1:4" ht="11.25">
      <c r="A76" s="65"/>
      <c r="B76" s="73" t="s">
        <v>125</v>
      </c>
      <c r="C76" s="67"/>
      <c r="D76" s="68"/>
    </row>
    <row r="77" spans="1:4" ht="11.25">
      <c r="A77" s="65"/>
      <c r="B77" s="73" t="s">
        <v>127</v>
      </c>
      <c r="C77" s="67"/>
      <c r="D77" s="68"/>
    </row>
    <row r="78" spans="1:4" ht="11.25">
      <c r="A78" s="65"/>
      <c r="B78" s="73" t="s">
        <v>128</v>
      </c>
      <c r="C78" s="67">
        <v>22.32</v>
      </c>
      <c r="D78" s="68" t="s">
        <v>4</v>
      </c>
    </row>
    <row r="79" spans="1:4" ht="11.25">
      <c r="A79" s="65"/>
      <c r="B79" s="73" t="s">
        <v>123</v>
      </c>
      <c r="C79" s="67"/>
      <c r="D79" s="68"/>
    </row>
    <row r="80" spans="1:4" ht="11.25">
      <c r="A80" s="65"/>
      <c r="B80" s="73" t="s">
        <v>129</v>
      </c>
      <c r="C80" s="67">
        <v>14.18</v>
      </c>
      <c r="D80" s="68" t="s">
        <v>4</v>
      </c>
    </row>
    <row r="81" spans="1:4" ht="11.25">
      <c r="A81" s="79"/>
      <c r="B81" s="103" t="s">
        <v>130</v>
      </c>
      <c r="C81" s="81">
        <f>SUM(C75:C80)</f>
        <v>101.12</v>
      </c>
      <c r="D81" s="82" t="s">
        <v>4</v>
      </c>
    </row>
    <row r="82" spans="1:4" ht="33.75">
      <c r="A82" s="104" t="s">
        <v>146</v>
      </c>
      <c r="B82" s="90" t="s">
        <v>134</v>
      </c>
      <c r="C82" s="105"/>
      <c r="D82" s="106"/>
    </row>
    <row r="83" spans="1:4" ht="11.25">
      <c r="A83" s="104"/>
      <c r="B83" s="90" t="s">
        <v>135</v>
      </c>
      <c r="C83" s="105">
        <v>86.94</v>
      </c>
      <c r="D83" s="106" t="s">
        <v>4</v>
      </c>
    </row>
    <row r="84" spans="1:4" ht="33.75">
      <c r="A84" s="104" t="s">
        <v>147</v>
      </c>
      <c r="B84" s="90" t="s">
        <v>131</v>
      </c>
      <c r="C84" s="105"/>
      <c r="D84" s="106"/>
    </row>
    <row r="85" spans="1:4" ht="11.25">
      <c r="A85" s="65"/>
      <c r="B85" s="73" t="s">
        <v>136</v>
      </c>
      <c r="C85" s="67">
        <v>14.18</v>
      </c>
      <c r="D85" s="68" t="s">
        <v>4</v>
      </c>
    </row>
    <row r="86" spans="1:4" ht="33.75">
      <c r="A86" s="104" t="s">
        <v>148</v>
      </c>
      <c r="B86" s="90" t="s">
        <v>51</v>
      </c>
      <c r="C86" s="105"/>
      <c r="D86" s="106"/>
    </row>
    <row r="87" spans="1:4" ht="11.25">
      <c r="A87" s="104"/>
      <c r="B87" s="90" t="s">
        <v>142</v>
      </c>
      <c r="C87" s="105">
        <v>284.7</v>
      </c>
      <c r="D87" s="106" t="s">
        <v>4</v>
      </c>
    </row>
    <row r="88" spans="1:4" ht="10.5" customHeight="1">
      <c r="A88" s="104" t="s">
        <v>149</v>
      </c>
      <c r="B88" s="90" t="s">
        <v>132</v>
      </c>
      <c r="C88" s="105"/>
      <c r="D88" s="106"/>
    </row>
    <row r="89" spans="1:4" ht="22.5">
      <c r="A89" s="104"/>
      <c r="B89" s="90" t="s">
        <v>143</v>
      </c>
      <c r="C89" s="105">
        <v>71.8</v>
      </c>
      <c r="D89" s="106" t="s">
        <v>28</v>
      </c>
    </row>
    <row r="90" spans="1:4" ht="11.25">
      <c r="A90" s="104"/>
      <c r="B90" s="90" t="s">
        <v>168</v>
      </c>
      <c r="C90" s="105">
        <v>7.18</v>
      </c>
      <c r="D90" s="106" t="s">
        <v>4</v>
      </c>
    </row>
    <row r="91" spans="1:4" ht="35.25" customHeight="1">
      <c r="A91" s="104" t="s">
        <v>150</v>
      </c>
      <c r="B91" s="90" t="s">
        <v>133</v>
      </c>
      <c r="C91" s="105"/>
      <c r="D91" s="106"/>
    </row>
    <row r="92" spans="1:4" ht="11.25">
      <c r="A92" s="104"/>
      <c r="B92" s="90" t="s">
        <v>125</v>
      </c>
      <c r="C92" s="105"/>
      <c r="D92" s="106"/>
    </row>
    <row r="93" spans="1:4" ht="11.25">
      <c r="A93" s="104"/>
      <c r="B93" s="90" t="s">
        <v>144</v>
      </c>
      <c r="C93" s="105"/>
      <c r="D93" s="106"/>
    </row>
    <row r="94" spans="1:4" ht="11.25">
      <c r="A94" s="104"/>
      <c r="B94" s="90" t="s">
        <v>123</v>
      </c>
      <c r="C94" s="105"/>
      <c r="D94" s="106"/>
    </row>
    <row r="95" spans="1:4" ht="11.25">
      <c r="A95" s="104"/>
      <c r="B95" s="90" t="s">
        <v>145</v>
      </c>
      <c r="C95" s="105"/>
      <c r="D95" s="106"/>
    </row>
    <row r="96" spans="1:4" ht="11.25">
      <c r="A96" s="104"/>
      <c r="B96" s="90" t="s">
        <v>152</v>
      </c>
      <c r="C96" s="105">
        <v>2.82</v>
      </c>
      <c r="D96" s="106" t="s">
        <v>4</v>
      </c>
    </row>
    <row r="97" spans="1:5" s="44" customFormat="1" ht="12.75" customHeight="1">
      <c r="A97" s="84"/>
      <c r="B97" s="86"/>
      <c r="C97" s="89"/>
      <c r="D97" s="87"/>
      <c r="E97" s="45"/>
    </row>
    <row r="98" spans="1:5" s="44" customFormat="1" ht="12.75" customHeight="1">
      <c r="A98" s="41" t="s">
        <v>112</v>
      </c>
      <c r="B98" s="83" t="s">
        <v>27</v>
      </c>
      <c r="C98" s="89"/>
      <c r="D98" s="87"/>
      <c r="E98" s="45"/>
    </row>
    <row r="99" spans="1:5" s="44" customFormat="1" ht="12.75" customHeight="1">
      <c r="A99" s="84" t="s">
        <v>113</v>
      </c>
      <c r="B99" s="32" t="s">
        <v>52</v>
      </c>
      <c r="C99" s="89"/>
      <c r="D99" s="87"/>
      <c r="E99" s="45"/>
    </row>
    <row r="100" spans="1:5" s="44" customFormat="1" ht="12.75" customHeight="1">
      <c r="A100" s="84"/>
      <c r="B100" s="86" t="s">
        <v>179</v>
      </c>
      <c r="C100" s="89"/>
      <c r="D100" s="87"/>
      <c r="E100" s="45"/>
    </row>
    <row r="101" spans="1:5" s="44" customFormat="1" ht="12.75" customHeight="1">
      <c r="A101" s="84"/>
      <c r="B101" s="86" t="s">
        <v>180</v>
      </c>
      <c r="C101" s="89">
        <v>4.48</v>
      </c>
      <c r="D101" s="87" t="s">
        <v>33</v>
      </c>
      <c r="E101" s="45"/>
    </row>
    <row r="102" spans="1:5" s="44" customFormat="1" ht="33.75">
      <c r="A102" s="84" t="s">
        <v>114</v>
      </c>
      <c r="B102" s="85" t="s">
        <v>213</v>
      </c>
      <c r="C102" s="89"/>
      <c r="D102" s="87"/>
      <c r="E102" s="45"/>
    </row>
    <row r="103" spans="1:5" s="44" customFormat="1" ht="12.75" customHeight="1">
      <c r="A103" s="84"/>
      <c r="B103" s="86" t="s">
        <v>181</v>
      </c>
      <c r="C103" s="89">
        <v>89.56</v>
      </c>
      <c r="D103" s="87" t="s">
        <v>4</v>
      </c>
      <c r="E103" s="45"/>
    </row>
    <row r="104" spans="1:6" s="57" customFormat="1" ht="22.5">
      <c r="A104" s="91" t="s">
        <v>115</v>
      </c>
      <c r="B104" s="160" t="s">
        <v>53</v>
      </c>
      <c r="C104" s="92"/>
      <c r="D104" s="93"/>
      <c r="E104" s="163" t="s">
        <v>278</v>
      </c>
      <c r="F104" s="164"/>
    </row>
    <row r="105" spans="1:5" s="44" customFormat="1" ht="12.75" customHeight="1">
      <c r="A105" s="84"/>
      <c r="B105" s="86" t="s">
        <v>181</v>
      </c>
      <c r="C105" s="89">
        <v>89.56</v>
      </c>
      <c r="D105" s="87" t="s">
        <v>4</v>
      </c>
      <c r="E105" s="45"/>
    </row>
    <row r="106" spans="1:5" s="44" customFormat="1" ht="33.75">
      <c r="A106" s="84" t="s">
        <v>214</v>
      </c>
      <c r="B106" s="32" t="s">
        <v>54</v>
      </c>
      <c r="C106" s="89"/>
      <c r="D106" s="87"/>
      <c r="E106" s="45"/>
    </row>
    <row r="107" spans="1:5" s="44" customFormat="1" ht="12.75" customHeight="1">
      <c r="A107" s="84"/>
      <c r="B107" s="86" t="s">
        <v>182</v>
      </c>
      <c r="C107" s="89">
        <v>29.35</v>
      </c>
      <c r="D107" s="87" t="s">
        <v>28</v>
      </c>
      <c r="E107" s="45"/>
    </row>
    <row r="108" spans="1:5" s="44" customFormat="1" ht="12.75" customHeight="1">
      <c r="A108" s="84"/>
      <c r="B108" s="86"/>
      <c r="C108" s="89"/>
      <c r="D108" s="87"/>
      <c r="E108" s="45"/>
    </row>
    <row r="109" spans="1:5" s="59" customFormat="1" ht="12">
      <c r="A109" s="41" t="s">
        <v>116</v>
      </c>
      <c r="B109" s="83" t="s">
        <v>29</v>
      </c>
      <c r="C109" s="94"/>
      <c r="D109" s="95"/>
      <c r="E109" s="58"/>
    </row>
    <row r="110" spans="1:5" s="44" customFormat="1" ht="45">
      <c r="A110" s="84" t="s">
        <v>117</v>
      </c>
      <c r="B110" s="32" t="s">
        <v>56</v>
      </c>
      <c r="C110" s="89">
        <v>7</v>
      </c>
      <c r="D110" s="87" t="s">
        <v>26</v>
      </c>
      <c r="E110" s="45"/>
    </row>
    <row r="111" spans="1:5" s="44" customFormat="1" ht="11.25">
      <c r="A111" s="84"/>
      <c r="B111" s="85" t="s">
        <v>163</v>
      </c>
      <c r="C111" s="89">
        <v>11.76</v>
      </c>
      <c r="D111" s="87" t="s">
        <v>4</v>
      </c>
      <c r="E111" s="45"/>
    </row>
    <row r="112" spans="1:5" s="44" customFormat="1" ht="22.5">
      <c r="A112" s="84" t="s">
        <v>118</v>
      </c>
      <c r="B112" s="32" t="s">
        <v>183</v>
      </c>
      <c r="C112" s="89"/>
      <c r="D112" s="87"/>
      <c r="E112" s="45"/>
    </row>
    <row r="113" spans="1:5" s="44" customFormat="1" ht="11.25">
      <c r="A113" s="84"/>
      <c r="B113" s="85" t="s">
        <v>164</v>
      </c>
      <c r="C113" s="89"/>
      <c r="D113" s="87"/>
      <c r="E113" s="45"/>
    </row>
    <row r="114" spans="1:5" s="44" customFormat="1" ht="11.25">
      <c r="A114" s="84"/>
      <c r="B114" s="85" t="s">
        <v>165</v>
      </c>
      <c r="C114" s="89"/>
      <c r="D114" s="87"/>
      <c r="E114" s="45"/>
    </row>
    <row r="115" spans="1:5" s="44" customFormat="1" ht="11.25">
      <c r="A115" s="84"/>
      <c r="B115" s="85" t="s">
        <v>166</v>
      </c>
      <c r="C115" s="89"/>
      <c r="D115" s="87"/>
      <c r="E115" s="45"/>
    </row>
    <row r="116" spans="1:5" s="44" customFormat="1" ht="11.25">
      <c r="A116" s="84"/>
      <c r="B116" s="85" t="s">
        <v>167</v>
      </c>
      <c r="C116" s="89">
        <v>12.9</v>
      </c>
      <c r="D116" s="87" t="s">
        <v>4</v>
      </c>
      <c r="E116" s="45"/>
    </row>
    <row r="117" spans="1:5" s="44" customFormat="1" ht="11.25">
      <c r="A117" s="84"/>
      <c r="B117" s="85"/>
      <c r="C117" s="89"/>
      <c r="D117" s="87"/>
      <c r="E117" s="45"/>
    </row>
    <row r="118" spans="1:4" s="109" customFormat="1" ht="12">
      <c r="A118" s="61" t="s">
        <v>119</v>
      </c>
      <c r="B118" s="108" t="s">
        <v>184</v>
      </c>
      <c r="C118" s="63"/>
      <c r="D118" s="64"/>
    </row>
    <row r="119" spans="1:8" ht="33.75">
      <c r="A119" s="65" t="s">
        <v>185</v>
      </c>
      <c r="B119" s="102" t="s">
        <v>186</v>
      </c>
      <c r="C119" s="110">
        <v>12</v>
      </c>
      <c r="D119" s="71" t="s">
        <v>26</v>
      </c>
      <c r="E119" s="72"/>
      <c r="F119" s="72"/>
      <c r="G119" s="72"/>
      <c r="H119" s="72"/>
    </row>
    <row r="120" spans="1:8" ht="22.5">
      <c r="A120" s="65" t="s">
        <v>187</v>
      </c>
      <c r="B120" s="102" t="s">
        <v>188</v>
      </c>
      <c r="C120" s="110">
        <v>8</v>
      </c>
      <c r="D120" s="71" t="s">
        <v>26</v>
      </c>
      <c r="E120" s="72"/>
      <c r="F120" s="72"/>
      <c r="G120" s="72"/>
      <c r="H120" s="72"/>
    </row>
    <row r="121" spans="1:8" ht="33.75">
      <c r="A121" s="65" t="s">
        <v>196</v>
      </c>
      <c r="B121" s="102" t="s">
        <v>195</v>
      </c>
      <c r="C121" s="110">
        <v>6</v>
      </c>
      <c r="D121" s="71" t="s">
        <v>26</v>
      </c>
      <c r="E121" s="72"/>
      <c r="F121" s="72"/>
      <c r="G121" s="72"/>
      <c r="H121" s="72"/>
    </row>
    <row r="122" spans="1:8" ht="26.25" customHeight="1">
      <c r="A122" s="65" t="s">
        <v>189</v>
      </c>
      <c r="B122" s="111" t="s">
        <v>190</v>
      </c>
      <c r="C122" s="112">
        <v>7</v>
      </c>
      <c r="D122" s="71" t="s">
        <v>26</v>
      </c>
      <c r="E122" s="72"/>
      <c r="F122" s="72"/>
      <c r="G122" s="72"/>
      <c r="H122" s="72"/>
    </row>
    <row r="123" spans="1:8" ht="22.5">
      <c r="A123" s="65" t="s">
        <v>191</v>
      </c>
      <c r="B123" s="111" t="s">
        <v>192</v>
      </c>
      <c r="C123" s="112">
        <v>5</v>
      </c>
      <c r="D123" s="71" t="s">
        <v>26</v>
      </c>
      <c r="E123" s="72"/>
      <c r="F123" s="72"/>
      <c r="G123" s="72"/>
      <c r="H123" s="72"/>
    </row>
    <row r="124" spans="1:8" ht="33.75">
      <c r="A124" s="65" t="s">
        <v>193</v>
      </c>
      <c r="B124" s="111" t="s">
        <v>194</v>
      </c>
      <c r="C124" s="112">
        <v>1</v>
      </c>
      <c r="D124" s="71" t="s">
        <v>26</v>
      </c>
      <c r="E124" s="72"/>
      <c r="F124" s="72"/>
      <c r="G124" s="72"/>
      <c r="H124" s="72"/>
    </row>
    <row r="125" spans="1:5" s="44" customFormat="1" ht="11.25">
      <c r="A125" s="84"/>
      <c r="B125" s="85"/>
      <c r="C125" s="89"/>
      <c r="D125" s="87"/>
      <c r="E125" s="45"/>
    </row>
    <row r="126" spans="1:5" s="44" customFormat="1" ht="12">
      <c r="A126" s="14" t="s">
        <v>120</v>
      </c>
      <c r="B126" s="113" t="s">
        <v>197</v>
      </c>
      <c r="C126" s="114"/>
      <c r="D126" s="115"/>
      <c r="E126" s="45"/>
    </row>
    <row r="127" spans="1:5" s="44" customFormat="1" ht="33.75">
      <c r="A127" s="104" t="s">
        <v>121</v>
      </c>
      <c r="B127" s="116" t="s">
        <v>198</v>
      </c>
      <c r="C127" s="117">
        <v>4</v>
      </c>
      <c r="D127" s="118" t="s">
        <v>26</v>
      </c>
      <c r="E127" s="45"/>
    </row>
    <row r="128" spans="1:5" s="44" customFormat="1" ht="22.5">
      <c r="A128" s="104" t="s">
        <v>154</v>
      </c>
      <c r="B128" s="116" t="s">
        <v>199</v>
      </c>
      <c r="C128" s="117">
        <v>2</v>
      </c>
      <c r="D128" s="118" t="s">
        <v>26</v>
      </c>
      <c r="E128" s="45"/>
    </row>
    <row r="129" spans="1:5" s="44" customFormat="1" ht="22.5">
      <c r="A129" s="104" t="s">
        <v>158</v>
      </c>
      <c r="B129" s="116" t="s">
        <v>200</v>
      </c>
      <c r="C129" s="117">
        <v>4</v>
      </c>
      <c r="D129" s="118" t="s">
        <v>26</v>
      </c>
      <c r="E129" s="45"/>
    </row>
    <row r="130" spans="1:5" s="44" customFormat="1" ht="15" customHeight="1">
      <c r="A130" s="104" t="s">
        <v>161</v>
      </c>
      <c r="B130" s="119" t="s">
        <v>201</v>
      </c>
      <c r="C130" s="117">
        <v>2</v>
      </c>
      <c r="D130" s="118" t="s">
        <v>26</v>
      </c>
      <c r="E130" s="45"/>
    </row>
    <row r="131" spans="1:5" s="44" customFormat="1" ht="22.5">
      <c r="A131" s="104" t="s">
        <v>162</v>
      </c>
      <c r="B131" s="119" t="s">
        <v>203</v>
      </c>
      <c r="C131" s="120">
        <v>2</v>
      </c>
      <c r="D131" s="118" t="s">
        <v>26</v>
      </c>
      <c r="E131" s="45"/>
    </row>
    <row r="132" spans="1:5" s="44" customFormat="1" ht="22.5">
      <c r="A132" s="104" t="s">
        <v>202</v>
      </c>
      <c r="B132" s="85" t="s">
        <v>204</v>
      </c>
      <c r="C132" s="89">
        <v>3</v>
      </c>
      <c r="D132" s="87" t="s">
        <v>26</v>
      </c>
      <c r="E132" s="45"/>
    </row>
    <row r="133" spans="1:5" s="44" customFormat="1" ht="11.25">
      <c r="A133" s="84"/>
      <c r="B133" s="85"/>
      <c r="C133" s="89"/>
      <c r="D133" s="87"/>
      <c r="E133" s="45"/>
    </row>
    <row r="134" spans="1:5" s="44" customFormat="1" ht="12">
      <c r="A134" s="41" t="s">
        <v>205</v>
      </c>
      <c r="B134" s="96" t="s">
        <v>14</v>
      </c>
      <c r="C134" s="88"/>
      <c r="D134" s="43"/>
      <c r="E134" s="45"/>
    </row>
    <row r="135" spans="1:5" s="44" customFormat="1" ht="11.25">
      <c r="A135" s="84" t="s">
        <v>206</v>
      </c>
      <c r="B135" s="107" t="s">
        <v>59</v>
      </c>
      <c r="C135" s="89"/>
      <c r="D135" s="87"/>
      <c r="E135" s="45"/>
    </row>
    <row r="136" spans="1:5" s="44" customFormat="1" ht="11.25">
      <c r="A136" s="84"/>
      <c r="B136" s="107" t="s">
        <v>153</v>
      </c>
      <c r="C136" s="89"/>
      <c r="D136" s="87"/>
      <c r="E136" s="45"/>
    </row>
    <row r="137" spans="1:5" s="44" customFormat="1" ht="11.25">
      <c r="A137" s="84"/>
      <c r="B137" s="107" t="s">
        <v>169</v>
      </c>
      <c r="C137" s="89">
        <v>30.7</v>
      </c>
      <c r="D137" s="87" t="s">
        <v>4</v>
      </c>
      <c r="E137" s="45"/>
    </row>
    <row r="138" spans="1:5" s="44" customFormat="1" ht="11.25">
      <c r="A138" s="84" t="s">
        <v>207</v>
      </c>
      <c r="B138" s="107" t="s">
        <v>155</v>
      </c>
      <c r="C138" s="89"/>
      <c r="D138" s="87"/>
      <c r="E138" s="45"/>
    </row>
    <row r="139" spans="1:5" s="44" customFormat="1" ht="11.25">
      <c r="A139" s="84"/>
      <c r="B139" s="107" t="s">
        <v>156</v>
      </c>
      <c r="C139" s="89"/>
      <c r="D139" s="87"/>
      <c r="E139" s="45"/>
    </row>
    <row r="140" spans="1:5" s="44" customFormat="1" ht="11.25">
      <c r="A140" s="84"/>
      <c r="B140" s="107" t="s">
        <v>170</v>
      </c>
      <c r="C140" s="89">
        <v>143.6</v>
      </c>
      <c r="D140" s="87" t="s">
        <v>4</v>
      </c>
      <c r="E140" s="45"/>
    </row>
    <row r="141" spans="1:5" s="44" customFormat="1" ht="11.25">
      <c r="A141" s="84"/>
      <c r="B141" s="107" t="s">
        <v>172</v>
      </c>
      <c r="C141" s="89"/>
      <c r="D141" s="87"/>
      <c r="E141" s="45"/>
    </row>
    <row r="142" spans="1:5" s="44" customFormat="1" ht="11.25">
      <c r="A142" s="84"/>
      <c r="B142" s="107" t="s">
        <v>171</v>
      </c>
      <c r="C142" s="89">
        <v>14.88</v>
      </c>
      <c r="D142" s="87" t="s">
        <v>4</v>
      </c>
      <c r="E142" s="45"/>
    </row>
    <row r="143" spans="1:5" s="44" customFormat="1" ht="11.25">
      <c r="A143" s="84"/>
      <c r="B143" s="107" t="s">
        <v>157</v>
      </c>
      <c r="C143" s="89"/>
      <c r="D143" s="87"/>
      <c r="E143" s="45"/>
    </row>
    <row r="144" spans="1:5" s="44" customFormat="1" ht="11.25">
      <c r="A144" s="84"/>
      <c r="B144" s="107" t="s">
        <v>173</v>
      </c>
      <c r="C144" s="89">
        <v>31.5</v>
      </c>
      <c r="D144" s="87" t="s">
        <v>4</v>
      </c>
      <c r="E144" s="45"/>
    </row>
    <row r="145" spans="1:5" s="44" customFormat="1" ht="11.25">
      <c r="A145" s="84"/>
      <c r="B145" s="107" t="s">
        <v>174</v>
      </c>
      <c r="C145" s="89">
        <f>SUM(C140:C144)</f>
        <v>189.98</v>
      </c>
      <c r="D145" s="87" t="s">
        <v>4</v>
      </c>
      <c r="E145" s="45"/>
    </row>
    <row r="146" spans="1:5" s="44" customFormat="1" ht="11.25">
      <c r="A146" s="84" t="s">
        <v>208</v>
      </c>
      <c r="B146" s="107" t="s">
        <v>159</v>
      </c>
      <c r="C146" s="89"/>
      <c r="D146" s="87"/>
      <c r="E146" s="45"/>
    </row>
    <row r="147" spans="1:5" s="44" customFormat="1" ht="11.25">
      <c r="A147" s="84"/>
      <c r="B147" s="107" t="s">
        <v>160</v>
      </c>
      <c r="C147" s="89"/>
      <c r="D147" s="87"/>
      <c r="E147" s="45"/>
    </row>
    <row r="148" spans="1:5" s="44" customFormat="1" ht="11.25">
      <c r="A148" s="84"/>
      <c r="B148" s="107" t="s">
        <v>175</v>
      </c>
      <c r="C148" s="89">
        <v>91.05</v>
      </c>
      <c r="D148" s="87" t="s">
        <v>4</v>
      </c>
      <c r="E148" s="45"/>
    </row>
    <row r="149" spans="1:5" s="44" customFormat="1" ht="11.25">
      <c r="A149" s="84"/>
      <c r="B149" s="107" t="s">
        <v>39</v>
      </c>
      <c r="C149" s="89"/>
      <c r="D149" s="87"/>
      <c r="E149" s="45"/>
    </row>
    <row r="150" spans="1:5" s="44" customFormat="1" ht="11.25">
      <c r="A150" s="84"/>
      <c r="B150" s="107" t="s">
        <v>176</v>
      </c>
      <c r="C150" s="89"/>
      <c r="D150" s="87"/>
      <c r="E150" s="45"/>
    </row>
    <row r="151" spans="1:5" s="44" customFormat="1" ht="11.25">
      <c r="A151" s="84"/>
      <c r="B151" s="107" t="s">
        <v>177</v>
      </c>
      <c r="C151" s="89">
        <v>75.75</v>
      </c>
      <c r="D151" s="87" t="s">
        <v>4</v>
      </c>
      <c r="E151" s="45"/>
    </row>
    <row r="152" spans="1:5" s="44" customFormat="1" ht="11.25">
      <c r="A152" s="84"/>
      <c r="B152" s="107" t="s">
        <v>178</v>
      </c>
      <c r="C152" s="89">
        <f>SUM(C148:C151)</f>
        <v>166.8</v>
      </c>
      <c r="D152" s="87" t="s">
        <v>4</v>
      </c>
      <c r="E152" s="45"/>
    </row>
    <row r="153" spans="1:5" s="44" customFormat="1" ht="22.5">
      <c r="A153" s="84" t="s">
        <v>209</v>
      </c>
      <c r="B153" s="107" t="s">
        <v>40</v>
      </c>
      <c r="C153" s="89"/>
      <c r="D153" s="87"/>
      <c r="E153" s="45"/>
    </row>
    <row r="154" spans="1:5" s="44" customFormat="1" ht="11.25">
      <c r="A154" s="84"/>
      <c r="B154" s="107" t="s">
        <v>174</v>
      </c>
      <c r="C154" s="89">
        <v>189.98</v>
      </c>
      <c r="D154" s="87" t="s">
        <v>4</v>
      </c>
      <c r="E154" s="45"/>
    </row>
    <row r="155" spans="1:5" s="44" customFormat="1" ht="15" customHeight="1">
      <c r="A155" s="84" t="s">
        <v>210</v>
      </c>
      <c r="B155" s="107" t="s">
        <v>58</v>
      </c>
      <c r="C155" s="89"/>
      <c r="D155" s="87"/>
      <c r="E155" s="45"/>
    </row>
    <row r="156" spans="1:5" s="44" customFormat="1" ht="11.25">
      <c r="A156" s="84"/>
      <c r="B156" s="107" t="s">
        <v>160</v>
      </c>
      <c r="C156" s="89"/>
      <c r="D156" s="87"/>
      <c r="E156" s="45"/>
    </row>
    <row r="157" spans="1:5" s="44" customFormat="1" ht="11.25">
      <c r="A157" s="84"/>
      <c r="B157" s="107" t="s">
        <v>175</v>
      </c>
      <c r="C157" s="89">
        <v>91.05</v>
      </c>
      <c r="D157" s="87" t="s">
        <v>4</v>
      </c>
      <c r="E157" s="45"/>
    </row>
    <row r="158" spans="1:5" s="44" customFormat="1" ht="11.25">
      <c r="A158" s="84"/>
      <c r="B158" s="107" t="s">
        <v>39</v>
      </c>
      <c r="C158" s="89"/>
      <c r="D158" s="87"/>
      <c r="E158" s="45"/>
    </row>
    <row r="159" spans="1:5" s="44" customFormat="1" ht="11.25">
      <c r="A159" s="84"/>
      <c r="B159" s="107" t="s">
        <v>176</v>
      </c>
      <c r="C159" s="89"/>
      <c r="D159" s="87"/>
      <c r="E159" s="45"/>
    </row>
    <row r="160" spans="1:5" s="44" customFormat="1" ht="11.25">
      <c r="A160" s="84"/>
      <c r="B160" s="107" t="s">
        <v>177</v>
      </c>
      <c r="C160" s="89">
        <v>75.75</v>
      </c>
      <c r="D160" s="87" t="s">
        <v>4</v>
      </c>
      <c r="E160" s="45"/>
    </row>
    <row r="161" spans="1:5" s="44" customFormat="1" ht="11.25">
      <c r="A161" s="84"/>
      <c r="B161" s="107" t="s">
        <v>178</v>
      </c>
      <c r="C161" s="89">
        <f>SUM(C157:C160)</f>
        <v>166.8</v>
      </c>
      <c r="D161" s="87" t="s">
        <v>4</v>
      </c>
      <c r="E161" s="45"/>
    </row>
    <row r="162" spans="1:5" s="44" customFormat="1" ht="11.25">
      <c r="A162" s="84"/>
      <c r="B162" s="97"/>
      <c r="C162" s="89"/>
      <c r="D162" s="87"/>
      <c r="E162" s="45"/>
    </row>
    <row r="163" spans="1:5" s="44" customFormat="1" ht="12">
      <c r="A163" s="41" t="s">
        <v>211</v>
      </c>
      <c r="B163" s="96" t="s">
        <v>31</v>
      </c>
      <c r="C163" s="88"/>
      <c r="D163" s="43"/>
      <c r="E163" s="45"/>
    </row>
    <row r="164" spans="1:8" s="44" customFormat="1" ht="11.25">
      <c r="A164" s="84" t="s">
        <v>212</v>
      </c>
      <c r="B164" s="98" t="s">
        <v>32</v>
      </c>
      <c r="C164" s="99"/>
      <c r="D164" s="100"/>
      <c r="E164" s="48"/>
      <c r="F164" s="49"/>
      <c r="G164" s="49"/>
      <c r="H164" s="49"/>
    </row>
    <row r="165" spans="1:5" s="44" customFormat="1" ht="11.25">
      <c r="A165" s="84"/>
      <c r="B165" s="85" t="s">
        <v>37</v>
      </c>
      <c r="C165" s="89">
        <v>139.04</v>
      </c>
      <c r="D165" s="87" t="s">
        <v>4</v>
      </c>
      <c r="E165" s="45"/>
    </row>
    <row r="166" spans="1:4" s="44" customFormat="1" ht="11.25">
      <c r="A166" s="50"/>
      <c r="C166" s="51"/>
      <c r="D166" s="52"/>
    </row>
  </sheetData>
  <sheetProtection/>
  <mergeCells count="7">
    <mergeCell ref="E104:F104"/>
    <mergeCell ref="B5:E5"/>
    <mergeCell ref="A6:D6"/>
    <mergeCell ref="A1:D1"/>
    <mergeCell ref="A2:D2"/>
    <mergeCell ref="A3:D3"/>
    <mergeCell ref="A4:D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PageLayoutView="0" workbookViewId="0" topLeftCell="A43">
      <selection activeCell="B55" sqref="B55"/>
    </sheetView>
  </sheetViews>
  <sheetFormatPr defaultColWidth="11.57421875" defaultRowHeight="12.75"/>
  <cols>
    <col min="1" max="1" width="5.421875" style="21" customWidth="1"/>
    <col min="2" max="2" width="70.00390625" style="3" customWidth="1"/>
    <col min="3" max="3" width="8.28125" style="33" bestFit="1" customWidth="1"/>
    <col min="4" max="4" width="5.57421875" style="11" bestFit="1" customWidth="1"/>
    <col min="5" max="6" width="8.7109375" style="18" customWidth="1"/>
    <col min="7" max="7" width="10.57421875" style="4" bestFit="1" customWidth="1"/>
    <col min="8" max="8" width="10.7109375" style="54" bestFit="1" customWidth="1"/>
    <col min="9" max="9" width="13.421875" style="3" customWidth="1"/>
    <col min="10" max="10" width="12.57421875" style="3" customWidth="1"/>
    <col min="11" max="11" width="12.7109375" style="3" customWidth="1"/>
    <col min="12" max="12" width="12.57421875" style="3" customWidth="1"/>
    <col min="13" max="13" width="13.140625" style="3" customWidth="1"/>
    <col min="14" max="14" width="8.8515625" style="3" customWidth="1"/>
    <col min="15" max="16384" width="11.57421875" style="3" customWidth="1"/>
  </cols>
  <sheetData>
    <row r="1" spans="1:8" s="1" customFormat="1" ht="12.75">
      <c r="A1" s="168" t="s">
        <v>0</v>
      </c>
      <c r="B1" s="168"/>
      <c r="C1" s="168"/>
      <c r="D1" s="168"/>
      <c r="E1" s="16"/>
      <c r="F1" s="16"/>
      <c r="G1" s="2"/>
      <c r="H1" s="53"/>
    </row>
    <row r="2" spans="1:8" s="1" customFormat="1" ht="12.75">
      <c r="A2" s="168" t="str">
        <f>'mem calc'!A2</f>
        <v>PREFEITURA MUNICIPAL DE ITAPOROROCA</v>
      </c>
      <c r="B2" s="168"/>
      <c r="C2" s="168"/>
      <c r="D2" s="168"/>
      <c r="E2" s="16"/>
      <c r="F2" s="16"/>
      <c r="G2" s="2"/>
      <c r="H2" s="53"/>
    </row>
    <row r="3" spans="1:8" s="1" customFormat="1" ht="13.5">
      <c r="A3" s="8" t="str">
        <f>'mem calc'!A3</f>
        <v>OBRA:CONSTRUÇÃO DO PRÉDIO DA  ESCOLA MUNICIPAL DE ENSINO FUNDAMENTAL SANTA HELENA</v>
      </c>
      <c r="B3" s="7"/>
      <c r="C3" s="7"/>
      <c r="D3" s="10"/>
      <c r="E3" s="17"/>
      <c r="F3" s="17"/>
      <c r="G3" s="2"/>
      <c r="H3" s="53"/>
    </row>
    <row r="4" spans="1:8" s="1" customFormat="1" ht="13.5">
      <c r="A4" s="168" t="str">
        <f>'mem calc'!A4:D4</f>
        <v>CONSTRUÇÃO COM 06 SALAS DE AULA</v>
      </c>
      <c r="B4" s="168"/>
      <c r="C4" s="168"/>
      <c r="D4" s="168"/>
      <c r="E4" s="17"/>
      <c r="F4" s="17"/>
      <c r="G4" s="2"/>
      <c r="H4" s="53"/>
    </row>
    <row r="5" spans="1:8" s="1" customFormat="1" ht="12.75">
      <c r="A5" s="10"/>
      <c r="C5" s="9"/>
      <c r="D5" s="10"/>
      <c r="E5" s="16"/>
      <c r="F5" s="16"/>
      <c r="G5" s="2"/>
      <c r="H5" s="53"/>
    </row>
    <row r="6" spans="1:8" s="1" customFormat="1" ht="15" customHeight="1">
      <c r="A6" s="169" t="s">
        <v>282</v>
      </c>
      <c r="B6" s="169"/>
      <c r="C6" s="169"/>
      <c r="D6" s="169"/>
      <c r="E6" s="169"/>
      <c r="F6" s="169"/>
      <c r="G6" s="169"/>
      <c r="H6" s="169"/>
    </row>
    <row r="7" spans="7:8" ht="12">
      <c r="G7" s="28" t="s">
        <v>24</v>
      </c>
      <c r="H7" s="161">
        <v>0.25</v>
      </c>
    </row>
    <row r="8" spans="1:8" ht="24">
      <c r="A8" s="14" t="s">
        <v>5</v>
      </c>
      <c r="B8" s="14" t="s">
        <v>284</v>
      </c>
      <c r="C8" s="15" t="s">
        <v>6</v>
      </c>
      <c r="D8" s="14" t="s">
        <v>7</v>
      </c>
      <c r="E8" s="19" t="s">
        <v>23</v>
      </c>
      <c r="F8" s="19" t="s">
        <v>8</v>
      </c>
      <c r="G8" s="29" t="s">
        <v>9</v>
      </c>
      <c r="H8" s="132" t="s">
        <v>60</v>
      </c>
    </row>
    <row r="9" spans="1:8" ht="7.5" customHeight="1">
      <c r="A9" s="13"/>
      <c r="B9" s="14"/>
      <c r="C9" s="15"/>
      <c r="D9" s="14"/>
      <c r="E9" s="19"/>
      <c r="F9" s="19"/>
      <c r="G9" s="29"/>
      <c r="H9" s="132"/>
    </row>
    <row r="10" spans="1:8" ht="12">
      <c r="A10" s="13" t="s">
        <v>107</v>
      </c>
      <c r="B10" s="133" t="str">
        <f>'[1]mem calc'!B9</f>
        <v>SERVIÇOS PRELIMINARES</v>
      </c>
      <c r="C10" s="134"/>
      <c r="D10" s="115"/>
      <c r="E10" s="135"/>
      <c r="F10" s="105"/>
      <c r="G10" s="136">
        <f>SUM(G11:G12)</f>
        <v>1370.23</v>
      </c>
      <c r="H10" s="137"/>
    </row>
    <row r="11" spans="1:8" ht="11.25">
      <c r="A11" s="138" t="s">
        <v>3</v>
      </c>
      <c r="B11" s="130" t="str">
        <f>'[2]Mem Cal'!B8</f>
        <v>LIMPEZA MANUAL DO TERRENO (C/ RASPAGEM SUPERFICIAL)</v>
      </c>
      <c r="C11" s="139">
        <f>'mem calc'!C10</f>
        <v>99.22</v>
      </c>
      <c r="D11" s="106" t="str">
        <f>'[2]Mem Cal'!D9</f>
        <v>m²</v>
      </c>
      <c r="E11" s="140">
        <v>2.93</v>
      </c>
      <c r="F11" s="105">
        <f>ROUND(E11*(1+$H$7),2)</f>
        <v>3.66</v>
      </c>
      <c r="G11" s="105">
        <f>ROUND(C11*F11,2)</f>
        <v>363.15</v>
      </c>
      <c r="H11" s="106" t="s">
        <v>108</v>
      </c>
    </row>
    <row r="12" spans="1:8" ht="22.5">
      <c r="A12" s="138" t="s">
        <v>64</v>
      </c>
      <c r="B12" s="130" t="str">
        <f>'[1]mem calc'!B13</f>
        <v>LOCACAO CONVENCIONAL DE OBRA, ATRAVÉS DE GABARITO DE TABUAS CORRIDAS PONTALETADAS A CADA 1,50M</v>
      </c>
      <c r="C12" s="105">
        <f>'mem calc'!C12</f>
        <v>99.22</v>
      </c>
      <c r="D12" s="106" t="s">
        <v>4</v>
      </c>
      <c r="E12" s="140">
        <v>8.12</v>
      </c>
      <c r="F12" s="105">
        <f>ROUND(E12*(1+$H$7),2)</f>
        <v>10.15</v>
      </c>
      <c r="G12" s="105">
        <f>ROUND(C12*F12,2)</f>
        <v>1007.08</v>
      </c>
      <c r="H12" s="106" t="s">
        <v>109</v>
      </c>
    </row>
    <row r="13" spans="1:8" ht="7.5" customHeight="1">
      <c r="A13" s="13"/>
      <c r="B13" s="14"/>
      <c r="C13" s="15"/>
      <c r="D13" s="14"/>
      <c r="E13" s="19"/>
      <c r="F13" s="19"/>
      <c r="G13" s="29"/>
      <c r="H13" s="132"/>
    </row>
    <row r="14" spans="1:8" ht="12">
      <c r="A14" s="13" t="s">
        <v>16</v>
      </c>
      <c r="B14" s="133" t="str">
        <f>'[1]mem calc'!B16</f>
        <v>MOVIMENTO DE TERRA</v>
      </c>
      <c r="C14" s="141"/>
      <c r="D14" s="115"/>
      <c r="E14" s="135"/>
      <c r="F14" s="105"/>
      <c r="G14" s="136">
        <f>SUM(G15:G19)</f>
        <v>4142.62</v>
      </c>
      <c r="H14" s="115"/>
    </row>
    <row r="15" spans="1:8" ht="22.5">
      <c r="A15" s="138" t="s">
        <v>35</v>
      </c>
      <c r="B15" s="130" t="s">
        <v>75</v>
      </c>
      <c r="C15" s="105">
        <f>'mem calc'!C18</f>
        <v>16.8</v>
      </c>
      <c r="D15" s="106" t="s">
        <v>33</v>
      </c>
      <c r="E15" s="140">
        <v>46.84</v>
      </c>
      <c r="F15" s="105">
        <f>ROUND(E15*(1+$H$7),2)</f>
        <v>58.55</v>
      </c>
      <c r="G15" s="105">
        <f>ROUND(C15*F15,2)</f>
        <v>983.64</v>
      </c>
      <c r="H15" s="106">
        <v>93358</v>
      </c>
    </row>
    <row r="16" spans="1:8" ht="22.5">
      <c r="A16" s="138" t="s">
        <v>17</v>
      </c>
      <c r="B16" s="130" t="s">
        <v>76</v>
      </c>
      <c r="C16" s="105">
        <f>'mem calc'!C20</f>
        <v>4.61</v>
      </c>
      <c r="D16" s="106" t="s">
        <v>33</v>
      </c>
      <c r="E16" s="140">
        <v>46.84</v>
      </c>
      <c r="F16" s="105">
        <f>ROUND(E16*(1+$H$7),2)</f>
        <v>58.55</v>
      </c>
      <c r="G16" s="105">
        <f>ROUND(C16*F16,2)</f>
        <v>269.92</v>
      </c>
      <c r="H16" s="106">
        <v>93358</v>
      </c>
    </row>
    <row r="17" spans="1:8" ht="11.25">
      <c r="A17" s="138" t="s">
        <v>41</v>
      </c>
      <c r="B17" s="130" t="str">
        <f>'[2]Mem Cal'!B21</f>
        <v>ATERRO APILOADO(MANUAL) EM CAMADAS DE 20 CM </v>
      </c>
      <c r="C17" s="105"/>
      <c r="D17" s="106"/>
      <c r="E17" s="140"/>
      <c r="F17" s="105"/>
      <c r="G17" s="105"/>
      <c r="H17" s="106"/>
    </row>
    <row r="18" spans="1:8" ht="11.25">
      <c r="A18" s="138" t="s">
        <v>68</v>
      </c>
      <c r="B18" s="130" t="s">
        <v>77</v>
      </c>
      <c r="C18" s="105">
        <f>'mem calc'!C26</f>
        <v>17.13</v>
      </c>
      <c r="D18" s="106" t="str">
        <f>'[2]Mem Cal'!D25</f>
        <v>m³</v>
      </c>
      <c r="E18" s="140">
        <v>28.15</v>
      </c>
      <c r="F18" s="105">
        <f>ROUND(E18*(1+$H$7),2)</f>
        <v>35.19</v>
      </c>
      <c r="G18" s="105">
        <f>ROUND(C18*F18,2)</f>
        <v>602.8</v>
      </c>
      <c r="H18" s="106">
        <v>96995</v>
      </c>
    </row>
    <row r="19" spans="1:8" ht="11.25">
      <c r="A19" s="138" t="s">
        <v>69</v>
      </c>
      <c r="B19" s="130" t="s">
        <v>78</v>
      </c>
      <c r="C19" s="105">
        <f>'mem calc'!C28</f>
        <v>23.84</v>
      </c>
      <c r="D19" s="106" t="str">
        <f>'[2]Mem Cal'!D27</f>
        <v>m³</v>
      </c>
      <c r="E19" s="140">
        <v>76.72</v>
      </c>
      <c r="F19" s="105">
        <f>ROUND(E19*(1+$H$7),2)</f>
        <v>95.9</v>
      </c>
      <c r="G19" s="105">
        <f>ROUND(C19*F19,2)</f>
        <v>2286.26</v>
      </c>
      <c r="H19" s="106">
        <v>94342</v>
      </c>
    </row>
    <row r="20" spans="1:8" ht="7.5" customHeight="1">
      <c r="A20" s="13"/>
      <c r="B20" s="14"/>
      <c r="C20" s="15"/>
      <c r="D20" s="14"/>
      <c r="E20" s="19"/>
      <c r="F20" s="19"/>
      <c r="G20" s="29"/>
      <c r="H20" s="132"/>
    </row>
    <row r="21" spans="1:8" ht="12">
      <c r="A21" s="13" t="s">
        <v>10</v>
      </c>
      <c r="B21" s="133" t="str">
        <f>'[1]mem calc'!B31</f>
        <v>FUNDAÇÕES</v>
      </c>
      <c r="C21" s="141"/>
      <c r="D21" s="115"/>
      <c r="E21" s="135"/>
      <c r="F21" s="105"/>
      <c r="G21" s="141">
        <f>SUM(G22:G25)</f>
        <v>15980.18</v>
      </c>
      <c r="H21" s="115"/>
    </row>
    <row r="22" spans="1:8" ht="11.25">
      <c r="A22" s="138" t="s">
        <v>18</v>
      </c>
      <c r="B22" s="130" t="s">
        <v>82</v>
      </c>
      <c r="C22" s="139">
        <f>'mem calc'!C32</f>
        <v>16.8</v>
      </c>
      <c r="D22" s="106" t="s">
        <v>33</v>
      </c>
      <c r="E22" s="140">
        <v>297.35</v>
      </c>
      <c r="F22" s="105">
        <f>ROUND(E22*(1+$H$7),2)</f>
        <v>371.69</v>
      </c>
      <c r="G22" s="105">
        <f>ROUND(C22*F22,2)</f>
        <v>6244.39</v>
      </c>
      <c r="H22" s="106">
        <v>6122</v>
      </c>
    </row>
    <row r="23" spans="1:8" ht="45">
      <c r="A23" s="138" t="s">
        <v>19</v>
      </c>
      <c r="B23" s="130" t="s">
        <v>83</v>
      </c>
      <c r="C23" s="105">
        <f>'mem calc'!C35</f>
        <v>24.53</v>
      </c>
      <c r="D23" s="106" t="s">
        <v>4</v>
      </c>
      <c r="E23" s="140">
        <v>86.06</v>
      </c>
      <c r="F23" s="105">
        <f>ROUND(E23*(1+$H$7),2)</f>
        <v>107.58</v>
      </c>
      <c r="G23" s="105">
        <f>ROUND(C23*F23,2)</f>
        <v>2638.94</v>
      </c>
      <c r="H23" s="106">
        <v>87502</v>
      </c>
    </row>
    <row r="24" spans="1:8" ht="22.5">
      <c r="A24" s="138" t="s">
        <v>71</v>
      </c>
      <c r="B24" s="130" t="s">
        <v>84</v>
      </c>
      <c r="C24" s="105">
        <f>'mem calc'!C37</f>
        <v>2.45</v>
      </c>
      <c r="D24" s="106" t="s">
        <v>33</v>
      </c>
      <c r="E24" s="140">
        <v>1760.89</v>
      </c>
      <c r="F24" s="105">
        <f>ROUND(E24*(1+$H$7),2)</f>
        <v>2201.11</v>
      </c>
      <c r="G24" s="105">
        <f>ROUND(C24*F24,2)</f>
        <v>5392.72</v>
      </c>
      <c r="H24" s="106">
        <v>95957</v>
      </c>
    </row>
    <row r="25" spans="1:8" ht="22.5">
      <c r="A25" s="138" t="s">
        <v>72</v>
      </c>
      <c r="B25" s="130" t="s">
        <v>85</v>
      </c>
      <c r="C25" s="105">
        <f>'mem calc'!C39</f>
        <v>4.61</v>
      </c>
      <c r="D25" s="106" t="s">
        <v>33</v>
      </c>
      <c r="E25" s="140">
        <v>295.73</v>
      </c>
      <c r="F25" s="105">
        <f>ROUND(E25*(1+$H$7),2)</f>
        <v>369.66</v>
      </c>
      <c r="G25" s="105">
        <f>ROUND(C25*F25,2)</f>
        <v>1704.13</v>
      </c>
      <c r="H25" s="106">
        <v>73361</v>
      </c>
    </row>
    <row r="26" spans="1:8" ht="7.5" customHeight="1">
      <c r="A26" s="13"/>
      <c r="B26" s="14"/>
      <c r="C26" s="15"/>
      <c r="D26" s="14"/>
      <c r="E26" s="19"/>
      <c r="F26" s="19"/>
      <c r="G26" s="29"/>
      <c r="H26" s="132"/>
    </row>
    <row r="27" spans="1:8" ht="12">
      <c r="A27" s="13" t="s">
        <v>11</v>
      </c>
      <c r="B27" s="133" t="str">
        <f>'[1]mem calc'!B43</f>
        <v>CONCRETO ARMADO</v>
      </c>
      <c r="C27" s="141"/>
      <c r="D27" s="115"/>
      <c r="E27" s="135"/>
      <c r="F27" s="105"/>
      <c r="G27" s="141">
        <f>SUM(G28:G30)</f>
        <v>11778.17</v>
      </c>
      <c r="H27" s="115"/>
    </row>
    <row r="28" spans="1:8" ht="22.5">
      <c r="A28" s="138" t="s">
        <v>21</v>
      </c>
      <c r="B28" s="130" t="s">
        <v>86</v>
      </c>
      <c r="C28" s="105">
        <f>'mem calc'!C43</f>
        <v>1.98</v>
      </c>
      <c r="D28" s="106" t="str">
        <f>'[2]Mem Cal'!D42</f>
        <v>m³</v>
      </c>
      <c r="E28" s="140">
        <v>1760.89</v>
      </c>
      <c r="F28" s="105">
        <f>ROUND(E28*(1+$H$7),2)</f>
        <v>2201.11</v>
      </c>
      <c r="G28" s="105">
        <f>ROUND(C28*F28,2)</f>
        <v>4358.2</v>
      </c>
      <c r="H28" s="106">
        <v>95957</v>
      </c>
    </row>
    <row r="29" spans="1:8" ht="22.5">
      <c r="A29" s="138" t="s">
        <v>22</v>
      </c>
      <c r="B29" s="130" t="s">
        <v>87</v>
      </c>
      <c r="C29" s="105">
        <f>'mem calc'!C45</f>
        <v>1.26</v>
      </c>
      <c r="D29" s="106" t="s">
        <v>33</v>
      </c>
      <c r="E29" s="140">
        <v>1760.89</v>
      </c>
      <c r="F29" s="105">
        <f>ROUND(E29*(1+$H$7),2)</f>
        <v>2201.11</v>
      </c>
      <c r="G29" s="105">
        <f>ROUND(C29*F29,2)</f>
        <v>2773.4</v>
      </c>
      <c r="H29" s="106">
        <v>95957</v>
      </c>
    </row>
    <row r="30" spans="1:8" ht="37.5" customHeight="1">
      <c r="A30" s="138" t="s">
        <v>38</v>
      </c>
      <c r="B30" s="130" t="s">
        <v>88</v>
      </c>
      <c r="C30" s="105">
        <f>'mem calc'!C47</f>
        <v>65.27</v>
      </c>
      <c r="D30" s="106" t="str">
        <f>'[2]Mem Cal'!D46</f>
        <v>m²</v>
      </c>
      <c r="E30" s="140">
        <v>56.95</v>
      </c>
      <c r="F30" s="105">
        <f>ROUND(E30*(1+$H$7),2)</f>
        <v>71.19</v>
      </c>
      <c r="G30" s="105">
        <f>ROUND(C30*F30,2)</f>
        <v>4646.57</v>
      </c>
      <c r="H30" s="106" t="s">
        <v>110</v>
      </c>
    </row>
    <row r="31" spans="1:8" ht="7.5" customHeight="1">
      <c r="A31" s="13"/>
      <c r="B31" s="14"/>
      <c r="C31" s="15"/>
      <c r="D31" s="14"/>
      <c r="E31" s="19"/>
      <c r="F31" s="19"/>
      <c r="G31" s="29"/>
      <c r="H31" s="132"/>
    </row>
    <row r="32" spans="1:9" ht="12">
      <c r="A32" s="13" t="s">
        <v>12</v>
      </c>
      <c r="B32" s="142" t="str">
        <f>'mem calc'!B49</f>
        <v>ELEVAÇÃO</v>
      </c>
      <c r="C32" s="15"/>
      <c r="D32" s="14"/>
      <c r="E32" s="19"/>
      <c r="F32" s="19"/>
      <c r="G32" s="29">
        <f>SUM(G33)</f>
        <v>13084.46</v>
      </c>
      <c r="H32" s="143"/>
      <c r="I32" s="36"/>
    </row>
    <row r="33" spans="1:8" ht="37.5" customHeight="1">
      <c r="A33" s="138" t="s">
        <v>25</v>
      </c>
      <c r="B33" s="130" t="s">
        <v>47</v>
      </c>
      <c r="C33" s="105">
        <f>'mem calc'!C52</f>
        <v>188.7</v>
      </c>
      <c r="D33" s="106" t="str">
        <f>'mem calc'!D52</f>
        <v>m²</v>
      </c>
      <c r="E33" s="140">
        <v>55.47</v>
      </c>
      <c r="F33" s="105">
        <f>ROUND(E33*(1+$H$7),2)</f>
        <v>69.34</v>
      </c>
      <c r="G33" s="105">
        <f>ROUND(C33*F33,2)</f>
        <v>13084.46</v>
      </c>
      <c r="H33" s="106">
        <v>87500</v>
      </c>
    </row>
    <row r="34" spans="1:8" ht="7.5" customHeight="1">
      <c r="A34" s="13"/>
      <c r="B34" s="14"/>
      <c r="C34" s="15"/>
      <c r="D34" s="14"/>
      <c r="E34" s="19"/>
      <c r="F34" s="19"/>
      <c r="G34" s="29"/>
      <c r="H34" s="132"/>
    </row>
    <row r="35" spans="1:9" ht="12">
      <c r="A35" s="14" t="s">
        <v>13</v>
      </c>
      <c r="B35" s="142" t="str">
        <f>'mem calc'!B54</f>
        <v>COBERTURA</v>
      </c>
      <c r="C35" s="147"/>
      <c r="D35" s="14"/>
      <c r="E35" s="19"/>
      <c r="F35" s="19"/>
      <c r="G35" s="29">
        <f>SUM(G36:G41)</f>
        <v>17628.56</v>
      </c>
      <c r="H35" s="143"/>
      <c r="I35" s="36"/>
    </row>
    <row r="36" spans="1:9" ht="33.75">
      <c r="A36" s="138" t="s">
        <v>30</v>
      </c>
      <c r="B36" s="130" t="str">
        <f>'[2]Mem Cal'!B53</f>
        <v>TRAMA DE MADEIRA COMPOSTA POR TERÇAS PARA TELHADOS DE ATÉ 2 ÁGUAS PARA TELHA ONDULADA DE FIBROCIMENTO, METÁLICA, PLÁSTICA OU TERMOACÚSTICA, INCLUSO TRANSPORTE VERTICAL</v>
      </c>
      <c r="C36" s="105">
        <f>'mem calc'!C56</f>
        <v>139.73</v>
      </c>
      <c r="D36" s="106" t="str">
        <f>'[2]Mem Cal'!D54</f>
        <v>m²</v>
      </c>
      <c r="E36" s="140">
        <v>17.64</v>
      </c>
      <c r="F36" s="105">
        <f aca="true" t="shared" si="0" ref="F36:F41">ROUND(E36*(1+$H$7),2)</f>
        <v>22.05</v>
      </c>
      <c r="G36" s="105">
        <f aca="true" t="shared" si="1" ref="G36:G41">ROUND(C36*F36,2)</f>
        <v>3081.05</v>
      </c>
      <c r="H36" s="106">
        <v>92543</v>
      </c>
      <c r="I36" s="36"/>
    </row>
    <row r="37" spans="1:8" s="60" customFormat="1" ht="39.75" customHeight="1">
      <c r="A37" s="148" t="s">
        <v>42</v>
      </c>
      <c r="B37" s="130" t="str">
        <f>'[2]Mem Cal'!B55</f>
        <v>TELHAMENTO COM TELHA ONDULADA DE FIBROCIMENTO E = 6 MM, COM RECOBRIMENTO LATERAL DE 1/4 DE ONDA PARA TELHADO COM INCLINAÇÃO MAIOR QUE 10°, COM ATÉ 2 ÁGUAS, INCLUSO IÇAMENTO</v>
      </c>
      <c r="C37" s="130">
        <f>'mem calc'!C58</f>
        <v>139.73</v>
      </c>
      <c r="D37" s="118" t="str">
        <f>'[2]Mem Cal'!D56</f>
        <v>m²</v>
      </c>
      <c r="E37" s="130">
        <v>41.73</v>
      </c>
      <c r="F37" s="130">
        <f t="shared" si="0"/>
        <v>52.16</v>
      </c>
      <c r="G37" s="130">
        <f t="shared" si="1"/>
        <v>7288.32</v>
      </c>
      <c r="H37" s="118">
        <v>94207</v>
      </c>
    </row>
    <row r="38" spans="1:9" ht="25.5" customHeight="1">
      <c r="A38" s="138" t="s">
        <v>43</v>
      </c>
      <c r="B38" s="130" t="str">
        <f>'[2]Mem Cal'!B57</f>
        <v>CALHA EM CHAPA DE AÇO GALVANIZADO NÚMERO 24, DESENVOLVIMENTO DE 100 CM , INCLUSO TRANSPORTE VERTICAL.</v>
      </c>
      <c r="C38" s="105">
        <f>'mem calc'!C60</f>
        <v>35.1</v>
      </c>
      <c r="D38" s="106" t="str">
        <f>'[2]Mem Cal'!D58</f>
        <v>m</v>
      </c>
      <c r="E38" s="140">
        <v>99.76</v>
      </c>
      <c r="F38" s="105">
        <f t="shared" si="0"/>
        <v>124.7</v>
      </c>
      <c r="G38" s="105">
        <f t="shared" si="1"/>
        <v>4376.97</v>
      </c>
      <c r="H38" s="106">
        <v>94229</v>
      </c>
      <c r="I38" s="36"/>
    </row>
    <row r="39" spans="1:9" ht="22.5">
      <c r="A39" s="138" t="s">
        <v>44</v>
      </c>
      <c r="B39" s="131" t="s">
        <v>100</v>
      </c>
      <c r="C39" s="105">
        <f>'mem calc'!C62</f>
        <v>14.7</v>
      </c>
      <c r="D39" s="106" t="str">
        <f>'[2]Mem Cal'!D60</f>
        <v>m</v>
      </c>
      <c r="E39" s="140">
        <v>50.24</v>
      </c>
      <c r="F39" s="105">
        <f t="shared" si="0"/>
        <v>62.8</v>
      </c>
      <c r="G39" s="105">
        <f t="shared" si="1"/>
        <v>923.16</v>
      </c>
      <c r="H39" s="106">
        <v>94450</v>
      </c>
      <c r="I39" s="36"/>
    </row>
    <row r="40" spans="1:8" ht="24" customHeight="1">
      <c r="A40" s="138" t="s">
        <v>101</v>
      </c>
      <c r="B40" s="130" t="s">
        <v>48</v>
      </c>
      <c r="C40" s="105">
        <f>'mem calc'!C64</f>
        <v>15.17</v>
      </c>
      <c r="D40" s="106" t="s">
        <v>4</v>
      </c>
      <c r="E40" s="140">
        <v>64.82</v>
      </c>
      <c r="F40" s="105">
        <f t="shared" si="0"/>
        <v>81.03</v>
      </c>
      <c r="G40" s="105">
        <f t="shared" si="1"/>
        <v>1229.23</v>
      </c>
      <c r="H40" s="106">
        <v>92541</v>
      </c>
    </row>
    <row r="41" spans="1:9" ht="22.5">
      <c r="A41" s="138" t="s">
        <v>103</v>
      </c>
      <c r="B41" s="130" t="s">
        <v>49</v>
      </c>
      <c r="C41" s="105">
        <f>'mem calc'!C66</f>
        <v>15.17</v>
      </c>
      <c r="D41" s="106" t="s">
        <v>4</v>
      </c>
      <c r="E41" s="140">
        <v>38.49</v>
      </c>
      <c r="F41" s="105">
        <f t="shared" si="0"/>
        <v>48.11</v>
      </c>
      <c r="G41" s="105">
        <f t="shared" si="1"/>
        <v>729.83</v>
      </c>
      <c r="H41" s="106">
        <v>94447</v>
      </c>
      <c r="I41" s="36"/>
    </row>
    <row r="42" spans="1:9" ht="12">
      <c r="A42" s="13"/>
      <c r="B42" s="143"/>
      <c r="C42" s="144"/>
      <c r="D42" s="106"/>
      <c r="E42" s="87"/>
      <c r="F42" s="149"/>
      <c r="G42" s="150"/>
      <c r="H42" s="106"/>
      <c r="I42" s="36"/>
    </row>
    <row r="43" spans="1:9" ht="12">
      <c r="A43" s="13" t="s">
        <v>45</v>
      </c>
      <c r="B43" s="101" t="str">
        <f>'mem calc'!B68</f>
        <v>REVESTIMENTO</v>
      </c>
      <c r="C43" s="144"/>
      <c r="D43" s="106"/>
      <c r="E43" s="87"/>
      <c r="F43" s="149"/>
      <c r="G43" s="151">
        <f>SUM(G44:G50)</f>
        <v>15742.95</v>
      </c>
      <c r="H43" s="106"/>
      <c r="I43" s="36"/>
    </row>
    <row r="44" spans="1:9" ht="33.75">
      <c r="A44" s="138" t="s">
        <v>46</v>
      </c>
      <c r="B44" s="85" t="s">
        <v>137</v>
      </c>
      <c r="C44" s="144">
        <f>'mem calc'!C71</f>
        <v>385.88</v>
      </c>
      <c r="D44" s="106" t="s">
        <v>4</v>
      </c>
      <c r="E44" s="87">
        <v>2.67</v>
      </c>
      <c r="F44" s="105">
        <f aca="true" t="shared" si="2" ref="F44:F50">ROUND(E44*(1+$H$7),2)</f>
        <v>3.34</v>
      </c>
      <c r="G44" s="105">
        <f aca="true" t="shared" si="3" ref="G44:G50">ROUND(C44*F44,2)</f>
        <v>1288.84</v>
      </c>
      <c r="H44" s="106">
        <v>87878</v>
      </c>
      <c r="I44" s="36"/>
    </row>
    <row r="45" spans="1:9" ht="45">
      <c r="A45" s="138" t="s">
        <v>111</v>
      </c>
      <c r="B45" s="85" t="s">
        <v>50</v>
      </c>
      <c r="C45" s="144">
        <f>'mem calc'!C81</f>
        <v>101.12</v>
      </c>
      <c r="D45" s="106" t="s">
        <v>4</v>
      </c>
      <c r="E45" s="87">
        <v>13.6</v>
      </c>
      <c r="F45" s="105">
        <f t="shared" si="2"/>
        <v>17</v>
      </c>
      <c r="G45" s="105">
        <f t="shared" si="3"/>
        <v>1719.04</v>
      </c>
      <c r="H45" s="106">
        <v>87550</v>
      </c>
      <c r="I45" s="36"/>
    </row>
    <row r="46" spans="1:9" ht="33.75">
      <c r="A46" s="138" t="s">
        <v>146</v>
      </c>
      <c r="B46" s="85" t="str">
        <f>'mem calc'!B82</f>
        <v>REVESTIMENTO CERÂMICO PARA PAREDES INTERNAS COM PLACAS TIPO GRÊS OU SEMI-GRÊS DE DIMENSÕES 30x40 CM APLICADAS EM AMBIENTES DE ÁREA MENOR QUE 5 M² NA ALTURA INTEIRA DAS PAREDES (salas e wc's)</v>
      </c>
      <c r="C46" s="144">
        <f>'mem calc'!C83</f>
        <v>86.94</v>
      </c>
      <c r="D46" s="106" t="s">
        <v>4</v>
      </c>
      <c r="E46" s="87">
        <v>42.72</v>
      </c>
      <c r="F46" s="105">
        <f t="shared" si="2"/>
        <v>53.4</v>
      </c>
      <c r="G46" s="105">
        <f t="shared" si="3"/>
        <v>4642.6</v>
      </c>
      <c r="H46" s="106">
        <v>87264</v>
      </c>
      <c r="I46" s="36"/>
    </row>
    <row r="47" spans="1:9" ht="33.75">
      <c r="A47" s="138" t="s">
        <v>147</v>
      </c>
      <c r="B47" s="85" t="s">
        <v>131</v>
      </c>
      <c r="C47" s="144">
        <f>'mem calc'!C85</f>
        <v>14.18</v>
      </c>
      <c r="D47" s="106" t="s">
        <v>4</v>
      </c>
      <c r="E47" s="87">
        <v>42.72</v>
      </c>
      <c r="F47" s="105">
        <f t="shared" si="2"/>
        <v>53.4</v>
      </c>
      <c r="G47" s="105">
        <f>ROUND(C47*F47,2)</f>
        <v>757.21</v>
      </c>
      <c r="H47" s="106">
        <v>87264</v>
      </c>
      <c r="I47" s="36"/>
    </row>
    <row r="48" spans="1:9" ht="33.75">
      <c r="A48" s="138" t="s">
        <v>148</v>
      </c>
      <c r="B48" s="85" t="s">
        <v>51</v>
      </c>
      <c r="C48" s="144">
        <f>'mem calc'!C87</f>
        <v>284.7</v>
      </c>
      <c r="D48" s="106" t="s">
        <v>4</v>
      </c>
      <c r="E48" s="87">
        <v>14.36</v>
      </c>
      <c r="F48" s="105">
        <f t="shared" si="2"/>
        <v>17.95</v>
      </c>
      <c r="G48" s="105">
        <f t="shared" si="3"/>
        <v>5110.37</v>
      </c>
      <c r="H48" s="106">
        <v>87548</v>
      </c>
      <c r="I48" s="36"/>
    </row>
    <row r="49" spans="1:9" ht="11.25">
      <c r="A49" s="138" t="s">
        <v>149</v>
      </c>
      <c r="B49" s="152" t="s">
        <v>132</v>
      </c>
      <c r="C49" s="144">
        <f>'mem calc'!C89</f>
        <v>71.8</v>
      </c>
      <c r="D49" s="106" t="s">
        <v>28</v>
      </c>
      <c r="E49" s="87">
        <v>23.11</v>
      </c>
      <c r="F49" s="105">
        <f t="shared" si="2"/>
        <v>28.89</v>
      </c>
      <c r="G49" s="105">
        <f t="shared" si="3"/>
        <v>2074.3</v>
      </c>
      <c r="H49" s="106" t="s">
        <v>151</v>
      </c>
      <c r="I49" s="36"/>
    </row>
    <row r="50" spans="1:9" ht="33.75">
      <c r="A50" s="138" t="s">
        <v>150</v>
      </c>
      <c r="B50" s="85" t="s">
        <v>133</v>
      </c>
      <c r="C50" s="144">
        <f>'mem calc'!C96</f>
        <v>2.82</v>
      </c>
      <c r="D50" s="106" t="s">
        <v>4</v>
      </c>
      <c r="E50" s="87">
        <v>42.72</v>
      </c>
      <c r="F50" s="105">
        <f t="shared" si="2"/>
        <v>53.4</v>
      </c>
      <c r="G50" s="105">
        <f t="shared" si="3"/>
        <v>150.59</v>
      </c>
      <c r="H50" s="106">
        <v>87264</v>
      </c>
      <c r="I50" s="36"/>
    </row>
    <row r="51" spans="1:8" ht="7.5" customHeight="1">
      <c r="A51" s="13"/>
      <c r="B51" s="14"/>
      <c r="C51" s="15"/>
      <c r="D51" s="14"/>
      <c r="E51" s="19"/>
      <c r="F51" s="19"/>
      <c r="G51" s="29"/>
      <c r="H51" s="132"/>
    </row>
    <row r="52" spans="1:9" s="5" customFormat="1" ht="12">
      <c r="A52" s="13" t="s">
        <v>112</v>
      </c>
      <c r="B52" s="153" t="str">
        <f>'mem calc'!B98</f>
        <v>PISO</v>
      </c>
      <c r="C52" s="144"/>
      <c r="D52" s="106"/>
      <c r="E52" s="87"/>
      <c r="F52" s="149"/>
      <c r="G52" s="151">
        <f>SUM(G53:G56)</f>
        <v>16300.39</v>
      </c>
      <c r="H52" s="106"/>
      <c r="I52" s="109"/>
    </row>
    <row r="53" spans="1:9" ht="22.5">
      <c r="A53" s="138" t="s">
        <v>113</v>
      </c>
      <c r="B53" s="152" t="s">
        <v>52</v>
      </c>
      <c r="C53" s="144">
        <f>'mem calc'!C101</f>
        <v>4.48</v>
      </c>
      <c r="D53" s="106" t="str">
        <f>'mem calc'!D101</f>
        <v>m³</v>
      </c>
      <c r="E53" s="87">
        <v>17.17</v>
      </c>
      <c r="F53" s="149">
        <f>ROUND(E53*(1+$H$7),2)</f>
        <v>21.46</v>
      </c>
      <c r="G53" s="150">
        <f>ROUND(C53*F53,2)</f>
        <v>96.14</v>
      </c>
      <c r="H53" s="106">
        <v>95241</v>
      </c>
      <c r="I53" s="36"/>
    </row>
    <row r="54" spans="1:9" ht="33.75">
      <c r="A54" s="138" t="s">
        <v>114</v>
      </c>
      <c r="B54" s="85" t="str">
        <f>'mem calc'!B102</f>
        <v>CONTRAPISO EM ARGAMASSA TRAÇO 1:4 (CIMENTO E AREIA), PREPARO MANUAL, APLICADO EM ÁREAS SECAS MENORES QUE 10M2 SOBRE LAJE, ADERIDO, ESPESSURA 2CM, ACABAMENTO NÃO REFORÇADO</v>
      </c>
      <c r="C54" s="144">
        <f>'mem calc'!C103</f>
        <v>89.56</v>
      </c>
      <c r="D54" s="106" t="str">
        <f>'mem calc'!D103</f>
        <v>m²</v>
      </c>
      <c r="E54" s="87">
        <v>23.92</v>
      </c>
      <c r="F54" s="105">
        <f>ROUND(E54*(1+$H$7),2)</f>
        <v>29.9</v>
      </c>
      <c r="G54" s="105">
        <f>ROUND(C54*F54,2)</f>
        <v>2677.84</v>
      </c>
      <c r="H54" s="106">
        <v>87622</v>
      </c>
      <c r="I54" s="36"/>
    </row>
    <row r="55" spans="1:9" ht="22.5">
      <c r="A55" s="138" t="s">
        <v>115</v>
      </c>
      <c r="B55" s="152" t="s">
        <v>283</v>
      </c>
      <c r="C55" s="144">
        <f>'mem calc'!C105</f>
        <v>89.56</v>
      </c>
      <c r="D55" s="106" t="str">
        <f>'mem calc'!D105</f>
        <v>m²</v>
      </c>
      <c r="E55" s="145">
        <v>101.63</v>
      </c>
      <c r="F55" s="146">
        <f>ROUND(E55*(1+$H$7),2)</f>
        <v>127.04</v>
      </c>
      <c r="G55" s="146">
        <f>ROUND(C55*F55,2)</f>
        <v>11377.7</v>
      </c>
      <c r="H55" s="106">
        <v>84191</v>
      </c>
      <c r="I55" s="36"/>
    </row>
    <row r="56" spans="1:9" ht="33.75">
      <c r="A56" s="138" t="s">
        <v>214</v>
      </c>
      <c r="B56" s="152" t="s">
        <v>54</v>
      </c>
      <c r="C56" s="144">
        <f>'mem calc'!C107</f>
        <v>29.35</v>
      </c>
      <c r="D56" s="106" t="str">
        <f>'mem calc'!D107</f>
        <v>m</v>
      </c>
      <c r="E56" s="145">
        <v>58.57</v>
      </c>
      <c r="F56" s="146">
        <f>ROUND(E56*(1+$H$7),2)</f>
        <v>73.21</v>
      </c>
      <c r="G56" s="146">
        <f>ROUND(C56*F56,2)</f>
        <v>2148.71</v>
      </c>
      <c r="H56" s="106">
        <v>94994</v>
      </c>
      <c r="I56" s="36"/>
    </row>
    <row r="57" spans="1:9" ht="11.25">
      <c r="A57" s="138"/>
      <c r="B57" s="152"/>
      <c r="C57" s="144"/>
      <c r="D57" s="106"/>
      <c r="E57" s="87"/>
      <c r="F57" s="149"/>
      <c r="G57" s="150"/>
      <c r="H57" s="106"/>
      <c r="I57" s="36"/>
    </row>
    <row r="58" spans="1:9" s="5" customFormat="1" ht="12">
      <c r="A58" s="13" t="s">
        <v>116</v>
      </c>
      <c r="B58" s="153" t="str">
        <f>'mem calc'!B109</f>
        <v>ESQUADRIAS</v>
      </c>
      <c r="C58" s="147"/>
      <c r="D58" s="115"/>
      <c r="E58" s="43"/>
      <c r="F58" s="114"/>
      <c r="G58" s="151">
        <f>SUM(G59:G60)</f>
        <v>13751.150000000001</v>
      </c>
      <c r="H58" s="115"/>
      <c r="I58" s="109"/>
    </row>
    <row r="59" spans="1:9" ht="48" customHeight="1">
      <c r="A59" s="138" t="s">
        <v>117</v>
      </c>
      <c r="B59" s="152" t="s">
        <v>55</v>
      </c>
      <c r="C59" s="144">
        <f>'mem calc'!C110</f>
        <v>7</v>
      </c>
      <c r="D59" s="106" t="str">
        <f>'mem calc'!D110</f>
        <v>und</v>
      </c>
      <c r="E59" s="154">
        <v>610.68</v>
      </c>
      <c r="F59" s="155">
        <f>ROUND(E59*(1+$H$7),2)</f>
        <v>763.35</v>
      </c>
      <c r="G59" s="155">
        <f>ROUND(C59*F59,2)</f>
        <v>5343.45</v>
      </c>
      <c r="H59" s="156">
        <v>91313</v>
      </c>
      <c r="I59" s="36"/>
    </row>
    <row r="60" spans="1:9" ht="22.5">
      <c r="A60" s="138" t="s">
        <v>118</v>
      </c>
      <c r="B60" s="152" t="s">
        <v>57</v>
      </c>
      <c r="C60" s="144">
        <f>'mem calc'!C116</f>
        <v>12.9</v>
      </c>
      <c r="D60" s="106" t="str">
        <f>'mem calc'!D116</f>
        <v>m²</v>
      </c>
      <c r="E60" s="87">
        <f>432.82+88.59</f>
        <v>521.41</v>
      </c>
      <c r="F60" s="149">
        <f>ROUND(E60*(1+$H$7),2)</f>
        <v>651.76</v>
      </c>
      <c r="G60" s="150">
        <f>ROUND(C60*F60,2)</f>
        <v>8407.7</v>
      </c>
      <c r="H60" s="162" t="s">
        <v>61</v>
      </c>
      <c r="I60" s="36"/>
    </row>
    <row r="61" spans="1:8" ht="7.5" customHeight="1">
      <c r="A61" s="13"/>
      <c r="B61" s="14"/>
      <c r="C61" s="15"/>
      <c r="D61" s="14"/>
      <c r="E61" s="19"/>
      <c r="F61" s="19"/>
      <c r="G61" s="29"/>
      <c r="H61" s="132"/>
    </row>
    <row r="62" spans="1:9" s="5" customFormat="1" ht="12">
      <c r="A62" s="13" t="s">
        <v>119</v>
      </c>
      <c r="B62" s="153" t="s">
        <v>184</v>
      </c>
      <c r="C62" s="147"/>
      <c r="D62" s="115"/>
      <c r="E62" s="43"/>
      <c r="F62" s="114"/>
      <c r="G62" s="151">
        <f>SUM(G63:G68)</f>
        <v>4331.67</v>
      </c>
      <c r="H62" s="143"/>
      <c r="I62" s="109"/>
    </row>
    <row r="63" spans="1:9" ht="33.75">
      <c r="A63" s="138" t="s">
        <v>185</v>
      </c>
      <c r="B63" s="152" t="s">
        <v>186</v>
      </c>
      <c r="C63" s="144">
        <f>'mem calc'!C119</f>
        <v>12</v>
      </c>
      <c r="D63" s="106" t="s">
        <v>26</v>
      </c>
      <c r="E63" s="87">
        <v>80.04</v>
      </c>
      <c r="F63" s="149">
        <f aca="true" t="shared" si="4" ref="F63:F68">ROUND(E63*(1+$H$7),2)</f>
        <v>100.05</v>
      </c>
      <c r="G63" s="150">
        <f aca="true" t="shared" si="5" ref="G63:G68">ROUND(C63*F63,2)</f>
        <v>1200.6</v>
      </c>
      <c r="H63" s="106">
        <v>93128</v>
      </c>
      <c r="I63" s="36"/>
    </row>
    <row r="64" spans="1:9" ht="22.5">
      <c r="A64" s="138" t="s">
        <v>187</v>
      </c>
      <c r="B64" s="152" t="s">
        <v>188</v>
      </c>
      <c r="C64" s="144">
        <f>'mem calc'!C120</f>
        <v>8</v>
      </c>
      <c r="D64" s="106" t="s">
        <v>26</v>
      </c>
      <c r="E64" s="87">
        <v>98.49</v>
      </c>
      <c r="F64" s="149">
        <f t="shared" si="4"/>
        <v>123.11</v>
      </c>
      <c r="G64" s="150">
        <f t="shared" si="5"/>
        <v>984.88</v>
      </c>
      <c r="H64" s="106">
        <v>93141</v>
      </c>
      <c r="I64" s="36"/>
    </row>
    <row r="65" spans="1:9" ht="33.75">
      <c r="A65" s="138" t="s">
        <v>196</v>
      </c>
      <c r="B65" s="152" t="s">
        <v>195</v>
      </c>
      <c r="C65" s="144">
        <f>'mem calc'!C121</f>
        <v>6</v>
      </c>
      <c r="D65" s="106" t="s">
        <v>26</v>
      </c>
      <c r="E65" s="145">
        <v>130.46</v>
      </c>
      <c r="F65" s="146">
        <f t="shared" si="4"/>
        <v>163.08</v>
      </c>
      <c r="G65" s="146">
        <f t="shared" si="5"/>
        <v>978.48</v>
      </c>
      <c r="H65" s="106">
        <v>93144</v>
      </c>
      <c r="I65" s="36"/>
    </row>
    <row r="66" spans="1:9" ht="22.5">
      <c r="A66" s="138" t="s">
        <v>189</v>
      </c>
      <c r="B66" s="152" t="s">
        <v>190</v>
      </c>
      <c r="C66" s="144">
        <f>'mem calc'!C122</f>
        <v>7</v>
      </c>
      <c r="D66" s="106" t="s">
        <v>26</v>
      </c>
      <c r="E66" s="87">
        <v>63.97</v>
      </c>
      <c r="F66" s="149">
        <f t="shared" si="4"/>
        <v>79.96</v>
      </c>
      <c r="G66" s="150">
        <f t="shared" si="5"/>
        <v>559.72</v>
      </c>
      <c r="H66" s="106">
        <v>97584</v>
      </c>
      <c r="I66" s="36"/>
    </row>
    <row r="67" spans="1:9" ht="22.5">
      <c r="A67" s="138" t="s">
        <v>191</v>
      </c>
      <c r="B67" s="152" t="s">
        <v>192</v>
      </c>
      <c r="C67" s="144">
        <f>'mem calc'!C123</f>
        <v>5</v>
      </c>
      <c r="D67" s="106" t="s">
        <v>26</v>
      </c>
      <c r="E67" s="87">
        <v>84.73</v>
      </c>
      <c r="F67" s="149">
        <f t="shared" si="4"/>
        <v>105.91</v>
      </c>
      <c r="G67" s="150">
        <f t="shared" si="5"/>
        <v>529.55</v>
      </c>
      <c r="H67" s="106">
        <v>97586</v>
      </c>
      <c r="I67" s="36"/>
    </row>
    <row r="68" spans="1:9" ht="33.75">
      <c r="A68" s="138" t="s">
        <v>193</v>
      </c>
      <c r="B68" s="152" t="s">
        <v>194</v>
      </c>
      <c r="C68" s="144">
        <v>1</v>
      </c>
      <c r="D68" s="106" t="s">
        <v>26</v>
      </c>
      <c r="E68" s="87">
        <v>62.75</v>
      </c>
      <c r="F68" s="149">
        <f t="shared" si="4"/>
        <v>78.44</v>
      </c>
      <c r="G68" s="150">
        <f t="shared" si="5"/>
        <v>78.44</v>
      </c>
      <c r="H68" s="106">
        <v>84402</v>
      </c>
      <c r="I68" s="36"/>
    </row>
    <row r="69" spans="1:9" ht="11.25">
      <c r="A69" s="138"/>
      <c r="B69" s="152"/>
      <c r="C69" s="144"/>
      <c r="D69" s="106"/>
      <c r="E69" s="87"/>
      <c r="F69" s="149"/>
      <c r="G69" s="150"/>
      <c r="H69" s="162"/>
      <c r="I69" s="36"/>
    </row>
    <row r="70" spans="1:9" s="5" customFormat="1" ht="12">
      <c r="A70" s="13" t="s">
        <v>120</v>
      </c>
      <c r="B70" s="153" t="str">
        <f>'mem calc'!B126</f>
        <v>INSTALAÇÕES HIDRO-SANITÁRIAS</v>
      </c>
      <c r="C70" s="147"/>
      <c r="D70" s="115"/>
      <c r="E70" s="43"/>
      <c r="F70" s="114"/>
      <c r="G70" s="151">
        <f>SUM(G71:G76)</f>
        <v>2121.29</v>
      </c>
      <c r="H70" s="143"/>
      <c r="I70" s="109"/>
    </row>
    <row r="71" spans="1:9" ht="33.75">
      <c r="A71" s="138" t="s">
        <v>121</v>
      </c>
      <c r="B71" s="152" t="str">
        <f>'mem calc'!B127</f>
        <v>PONTO DE CONSUMO TERMINAL DE ÁGUA FRIA (SUBRAMAL) COM TUBULAÇÃO DE PVC , DN 25 MM, INSTALADO EM RAMAL DE ÁGUA, INCLUSOS RASGO E CHUMBAMENTO EM ALVENARIA.</v>
      </c>
      <c r="C71" s="144">
        <f>'mem calc'!C127</f>
        <v>4</v>
      </c>
      <c r="D71" s="106" t="str">
        <f>'mem calc'!D127</f>
        <v>und</v>
      </c>
      <c r="E71" s="145">
        <v>79.54</v>
      </c>
      <c r="F71" s="146">
        <f aca="true" t="shared" si="6" ref="F71:F76">ROUND(E71*(1+$H$7),2)</f>
        <v>99.43</v>
      </c>
      <c r="G71" s="146">
        <f aca="true" t="shared" si="7" ref="G71:G76">ROUND(C71*F71,2)</f>
        <v>397.72</v>
      </c>
      <c r="H71" s="106">
        <v>89957</v>
      </c>
      <c r="I71" s="36"/>
    </row>
    <row r="72" spans="1:9" s="129" customFormat="1" ht="22.5">
      <c r="A72" s="84" t="s">
        <v>154</v>
      </c>
      <c r="B72" s="85" t="str">
        <f>'mem calc'!B128</f>
        <v>PONTO DE ESGOTO COM TUBO DE PVC RÍGIDO SOLDÁVEL DE Ø 100 MM (VASO SANITÁRIO)</v>
      </c>
      <c r="C72" s="87">
        <f>'mem calc'!C128</f>
        <v>2</v>
      </c>
      <c r="D72" s="156" t="str">
        <f>'mem calc'!D128</f>
        <v>und</v>
      </c>
      <c r="E72" s="87">
        <f>COMPOSIÇÃO!F42</f>
        <v>71.96</v>
      </c>
      <c r="F72" s="89">
        <f t="shared" si="6"/>
        <v>89.95</v>
      </c>
      <c r="G72" s="157">
        <f t="shared" si="7"/>
        <v>179.9</v>
      </c>
      <c r="H72" s="156" t="s">
        <v>151</v>
      </c>
      <c r="I72" s="44"/>
    </row>
    <row r="73" spans="1:9" ht="22.5">
      <c r="A73" s="138" t="s">
        <v>158</v>
      </c>
      <c r="B73" s="85" t="str">
        <f>'mem calc'!B129</f>
        <v>PONTO DE ESGOTO COM TUBO DE PVC RÍGIDO SOLDÁVEL DE Ø 40 MM (LAVATÓRIOS, MICTÓRIOS, RALOS SIFONADOS, ETC...)</v>
      </c>
      <c r="C73" s="87">
        <f>'mem calc'!C129</f>
        <v>4</v>
      </c>
      <c r="D73" s="156" t="str">
        <f>'mem calc'!D129</f>
        <v>und</v>
      </c>
      <c r="E73" s="87">
        <f>COMPOSIÇÃO!F24</f>
        <v>55.15</v>
      </c>
      <c r="F73" s="89">
        <f t="shared" si="6"/>
        <v>68.94</v>
      </c>
      <c r="G73" s="157">
        <f t="shared" si="7"/>
        <v>275.76</v>
      </c>
      <c r="H73" s="156" t="s">
        <v>151</v>
      </c>
      <c r="I73" s="44"/>
    </row>
    <row r="74" spans="1:9" s="5" customFormat="1" ht="15" customHeight="1">
      <c r="A74" s="138" t="s">
        <v>161</v>
      </c>
      <c r="B74" s="152" t="str">
        <f>'mem calc'!B130</f>
        <v>VASO SANITÁRIO SIFONADO COM CAIXA ACOPLADA LOUÇA BRANCA - PADRÃO MÉDIO</v>
      </c>
      <c r="C74" s="144">
        <f>'mem calc'!C130</f>
        <v>2</v>
      </c>
      <c r="D74" s="106" t="str">
        <f>'mem calc'!D130</f>
        <v>und</v>
      </c>
      <c r="E74" s="87">
        <v>343.12</v>
      </c>
      <c r="F74" s="149">
        <f t="shared" si="6"/>
        <v>428.9</v>
      </c>
      <c r="G74" s="150">
        <f t="shared" si="7"/>
        <v>857.8</v>
      </c>
      <c r="H74" s="106">
        <v>86888</v>
      </c>
      <c r="I74" s="109"/>
    </row>
    <row r="75" spans="1:9" ht="22.5">
      <c r="A75" s="138" t="s">
        <v>162</v>
      </c>
      <c r="B75" s="85" t="str">
        <f>'mem calc'!B131</f>
        <v>CAIXA SIFONADA, PVC, DN 100 X 100 X 50 MM, JUNTA ELÁSTICA, FORNECIDA E INSTALADA EM RAMAL DE DESCARGA OU EM RAMAL DE ESGOTO SANITÁRIO</v>
      </c>
      <c r="C75" s="87">
        <f>'mem calc'!C131</f>
        <v>2</v>
      </c>
      <c r="D75" s="156" t="str">
        <f>'mem calc'!D131</f>
        <v>und</v>
      </c>
      <c r="E75" s="87">
        <v>16.77</v>
      </c>
      <c r="F75" s="89">
        <f t="shared" si="6"/>
        <v>20.96</v>
      </c>
      <c r="G75" s="157">
        <f t="shared" si="7"/>
        <v>41.92</v>
      </c>
      <c r="H75" s="156">
        <v>89707</v>
      </c>
      <c r="I75" s="44"/>
    </row>
    <row r="76" spans="1:9" ht="24" customHeight="1">
      <c r="A76" s="138" t="s">
        <v>202</v>
      </c>
      <c r="B76" s="152" t="str">
        <f>'mem calc'!B132</f>
        <v>LAVATÓRIO LOUÇA BRANCA SUSPENSO, 29,5 X 39CM OU EQUIVALENTE, PADRÃO POPULAR - FORNECIMENTO E INSTALAÇÃO</v>
      </c>
      <c r="C76" s="144">
        <f>'mem calc'!C132</f>
        <v>3</v>
      </c>
      <c r="D76" s="106" t="str">
        <f>'mem calc'!D132</f>
        <v>und</v>
      </c>
      <c r="E76" s="87">
        <v>98.18</v>
      </c>
      <c r="F76" s="149">
        <f t="shared" si="6"/>
        <v>122.73</v>
      </c>
      <c r="G76" s="150">
        <f t="shared" si="7"/>
        <v>368.19</v>
      </c>
      <c r="H76" s="106">
        <v>86904</v>
      </c>
      <c r="I76" s="36"/>
    </row>
    <row r="77" spans="1:8" ht="7.5" customHeight="1">
      <c r="A77" s="13"/>
      <c r="B77" s="14"/>
      <c r="C77" s="15"/>
      <c r="D77" s="14"/>
      <c r="E77" s="19"/>
      <c r="F77" s="19"/>
      <c r="G77" s="29"/>
      <c r="H77" s="132"/>
    </row>
    <row r="78" spans="1:9" s="5" customFormat="1" ht="12">
      <c r="A78" s="13" t="s">
        <v>205</v>
      </c>
      <c r="B78" s="153" t="str">
        <f>'mem calc'!B134</f>
        <v>SERVIÇOS DE PINTURA</v>
      </c>
      <c r="C78" s="147"/>
      <c r="D78" s="115"/>
      <c r="E78" s="43"/>
      <c r="F78" s="114"/>
      <c r="G78" s="151">
        <f>SUM(G79:G83)</f>
        <v>9712.92</v>
      </c>
      <c r="H78" s="115"/>
      <c r="I78" s="109"/>
    </row>
    <row r="79" spans="1:9" s="5" customFormat="1" ht="12">
      <c r="A79" s="138" t="s">
        <v>206</v>
      </c>
      <c r="B79" s="152" t="s">
        <v>59</v>
      </c>
      <c r="C79" s="144">
        <f>'mem calc'!C137</f>
        <v>30.7</v>
      </c>
      <c r="D79" s="106" t="s">
        <v>4</v>
      </c>
      <c r="E79" s="87">
        <v>11.24</v>
      </c>
      <c r="F79" s="149">
        <f>ROUND(E79*(1+$H$7),2)</f>
        <v>14.05</v>
      </c>
      <c r="G79" s="150">
        <f>ROUND(C79*F79,2)</f>
        <v>431.34</v>
      </c>
      <c r="H79" s="106">
        <v>84659</v>
      </c>
      <c r="I79" s="109"/>
    </row>
    <row r="80" spans="1:9" s="5" customFormat="1" ht="12">
      <c r="A80" s="138" t="s">
        <v>207</v>
      </c>
      <c r="B80" s="152" t="s">
        <v>155</v>
      </c>
      <c r="C80" s="144">
        <f>'mem calc'!C145</f>
        <v>189.98</v>
      </c>
      <c r="D80" s="106" t="s">
        <v>4</v>
      </c>
      <c r="E80" s="87">
        <v>15.23</v>
      </c>
      <c r="F80" s="149">
        <f>ROUND(E80*(1+$H$7),2)</f>
        <v>19.04</v>
      </c>
      <c r="G80" s="150">
        <f>ROUND(C80*F80,2)</f>
        <v>3617.22</v>
      </c>
      <c r="H80" s="106">
        <v>96135</v>
      </c>
      <c r="I80" s="109"/>
    </row>
    <row r="81" spans="1:9" s="5" customFormat="1" ht="12">
      <c r="A81" s="138" t="s">
        <v>208</v>
      </c>
      <c r="B81" s="152" t="s">
        <v>159</v>
      </c>
      <c r="C81" s="144">
        <f>'mem calc'!C152</f>
        <v>166.8</v>
      </c>
      <c r="D81" s="106" t="s">
        <v>4</v>
      </c>
      <c r="E81" s="87">
        <v>8.52</v>
      </c>
      <c r="F81" s="149">
        <f>ROUND(E81*(1+$H$7),2)</f>
        <v>10.65</v>
      </c>
      <c r="G81" s="150">
        <f>ROUND(C81*F81,2)</f>
        <v>1776.42</v>
      </c>
      <c r="H81" s="106">
        <v>88497</v>
      </c>
      <c r="I81" s="109"/>
    </row>
    <row r="82" spans="1:9" s="5" customFormat="1" ht="22.5">
      <c r="A82" s="138" t="s">
        <v>209</v>
      </c>
      <c r="B82" s="152" t="s">
        <v>40</v>
      </c>
      <c r="C82" s="144">
        <f>'mem calc'!C154</f>
        <v>189.98</v>
      </c>
      <c r="D82" s="106" t="s">
        <v>4</v>
      </c>
      <c r="E82" s="87">
        <v>9.61</v>
      </c>
      <c r="F82" s="149">
        <f>ROUND(E82*(1+$H$7),2)</f>
        <v>12.01</v>
      </c>
      <c r="G82" s="150">
        <f>ROUND(C82*F82,2)</f>
        <v>2281.66</v>
      </c>
      <c r="H82" s="106">
        <v>88489</v>
      </c>
      <c r="I82" s="109"/>
    </row>
    <row r="83" spans="1:9" s="5" customFormat="1" ht="13.5" customHeight="1">
      <c r="A83" s="138" t="s">
        <v>210</v>
      </c>
      <c r="B83" s="152" t="s">
        <v>58</v>
      </c>
      <c r="C83" s="144">
        <f>'mem calc'!C161</f>
        <v>166.8</v>
      </c>
      <c r="D83" s="106" t="s">
        <v>4</v>
      </c>
      <c r="E83" s="87">
        <v>7.7</v>
      </c>
      <c r="F83" s="149">
        <f>ROUND(E83*(1+$H$7),2)</f>
        <v>9.63</v>
      </c>
      <c r="G83" s="150">
        <f>ROUND(C83*F83,2)</f>
        <v>1606.28</v>
      </c>
      <c r="H83" s="106">
        <v>88487</v>
      </c>
      <c r="I83" s="109"/>
    </row>
    <row r="84" spans="1:8" ht="7.5" customHeight="1">
      <c r="A84" s="13"/>
      <c r="B84" s="14"/>
      <c r="C84" s="15"/>
      <c r="D84" s="14"/>
      <c r="E84" s="19"/>
      <c r="F84" s="19"/>
      <c r="G84" s="29"/>
      <c r="H84" s="132"/>
    </row>
    <row r="85" spans="1:9" s="5" customFormat="1" ht="12">
      <c r="A85" s="13" t="s">
        <v>211</v>
      </c>
      <c r="B85" s="158" t="str">
        <f>'mem calc'!B163</f>
        <v>SERVIÇOS DIVERSOS</v>
      </c>
      <c r="C85" s="147"/>
      <c r="D85" s="115"/>
      <c r="E85" s="43"/>
      <c r="F85" s="149"/>
      <c r="G85" s="151">
        <f>SUM(G86:G86)</f>
        <v>317.01</v>
      </c>
      <c r="H85" s="115"/>
      <c r="I85" s="109"/>
    </row>
    <row r="86" spans="1:9" ht="11.25">
      <c r="A86" s="138" t="s">
        <v>212</v>
      </c>
      <c r="B86" s="90" t="str">
        <f>'mem calc'!B164</f>
        <v>LIMPEZA FINAL DA OBRA</v>
      </c>
      <c r="C86" s="144">
        <f>'mem calc'!C165</f>
        <v>139.04</v>
      </c>
      <c r="D86" s="106" t="str">
        <f>'mem calc'!D165</f>
        <v>m²</v>
      </c>
      <c r="E86" s="87">
        <v>1.82</v>
      </c>
      <c r="F86" s="149">
        <f>ROUND(E86*(1+$H$7),2)</f>
        <v>2.28</v>
      </c>
      <c r="G86" s="150">
        <f>ROUND(C86*F86,2)</f>
        <v>317.01</v>
      </c>
      <c r="H86" s="106">
        <v>9537</v>
      </c>
      <c r="I86" s="36"/>
    </row>
    <row r="87" spans="1:8" s="27" customFormat="1" ht="12">
      <c r="A87" s="23"/>
      <c r="B87" s="24" t="s">
        <v>20</v>
      </c>
      <c r="C87" s="34"/>
      <c r="D87" s="25"/>
      <c r="E87" s="26"/>
      <c r="F87" s="26"/>
      <c r="G87" s="30">
        <f>G85+G78+G58+G52+G43+G35+G32+G27+G21+G14+G10+G70+G62</f>
        <v>126261.59999999999</v>
      </c>
      <c r="H87" s="55"/>
    </row>
    <row r="88" spans="1:7" ht="13.5" customHeight="1">
      <c r="A88" s="12"/>
      <c r="B88" s="6"/>
      <c r="C88" s="35"/>
      <c r="D88" s="12"/>
      <c r="E88" s="20"/>
      <c r="F88" s="20"/>
      <c r="G88" s="31"/>
    </row>
    <row r="89" spans="1:2" ht="12">
      <c r="A89" s="22"/>
      <c r="B89" s="5"/>
    </row>
    <row r="90" spans="1:8" ht="12">
      <c r="A90" s="22"/>
      <c r="H90" s="56"/>
    </row>
  </sheetData>
  <sheetProtection/>
  <mergeCells count="4">
    <mergeCell ref="A1:D1"/>
    <mergeCell ref="A2:D2"/>
    <mergeCell ref="A4:D4"/>
    <mergeCell ref="A6:H6"/>
  </mergeCells>
  <printOptions horizontalCentered="1"/>
  <pageMargins left="0.7480314960629921" right="0.7874015748031497" top="0.5905511811023623" bottom="0.5905511811023623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6">
      <selection activeCell="A25" sqref="A1:IV16384"/>
    </sheetView>
  </sheetViews>
  <sheetFormatPr defaultColWidth="9.140625" defaultRowHeight="12.75"/>
  <cols>
    <col min="1" max="1" width="12.8515625" style="1" customWidth="1"/>
    <col min="2" max="2" width="23.421875" style="1" customWidth="1"/>
    <col min="3" max="3" width="57.140625" style="1" customWidth="1"/>
    <col min="4" max="4" width="8.57421875" style="1" customWidth="1"/>
    <col min="5" max="7" width="9.140625" style="2" customWidth="1"/>
    <col min="8" max="16384" width="9.140625" style="1" customWidth="1"/>
  </cols>
  <sheetData>
    <row r="1" ht="12.75">
      <c r="A1" s="1" t="str">
        <f>'[3]mem calc'!A1</f>
        <v>ESTADO DA PARAIBA</v>
      </c>
    </row>
    <row r="2" ht="12.75">
      <c r="A2" s="1" t="str">
        <f>'mem calc'!A2:D2</f>
        <v>PREFEITURA MUNICIPAL DE ITAPOROROCA</v>
      </c>
    </row>
    <row r="3" ht="12.75">
      <c r="A3" s="1" t="str">
        <f>'mem calc'!A3:D3</f>
        <v>OBRA:CONSTRUÇÃO DO PRÉDIO DA  ESCOLA MUNICIPAL DE ENSINO FUNDAMENTAL SANTA HELENA</v>
      </c>
    </row>
    <row r="6" spans="1:7" ht="12.75">
      <c r="A6" s="171" t="s">
        <v>215</v>
      </c>
      <c r="B6" s="171"/>
      <c r="C6" s="171"/>
      <c r="D6" s="171"/>
      <c r="E6" s="171"/>
      <c r="F6" s="171"/>
      <c r="G6" s="171"/>
    </row>
    <row r="8" spans="1:7" ht="12.75">
      <c r="A8" s="121" t="s">
        <v>216</v>
      </c>
      <c r="B8" s="170" t="s">
        <v>217</v>
      </c>
      <c r="C8" s="170"/>
      <c r="G8" s="122" t="s">
        <v>218</v>
      </c>
    </row>
    <row r="9" spans="1:7" ht="31.5" customHeight="1">
      <c r="A9" s="123" t="s">
        <v>219</v>
      </c>
      <c r="B9" s="172" t="s">
        <v>220</v>
      </c>
      <c r="C9" s="172"/>
      <c r="G9" s="124" t="s">
        <v>221</v>
      </c>
    </row>
    <row r="10" spans="1:7" ht="20.25">
      <c r="A10" s="121" t="s">
        <v>222</v>
      </c>
      <c r="B10" s="121" t="s">
        <v>270</v>
      </c>
      <c r="C10" s="121" t="s">
        <v>223</v>
      </c>
      <c r="D10" s="121" t="s">
        <v>224</v>
      </c>
      <c r="E10" s="122" t="s">
        <v>225</v>
      </c>
      <c r="F10" s="122" t="s">
        <v>226</v>
      </c>
      <c r="G10" s="122" t="s">
        <v>227</v>
      </c>
    </row>
    <row r="11" spans="1:7" ht="12.75">
      <c r="A11" s="125"/>
      <c r="B11" s="126" t="s">
        <v>228</v>
      </c>
      <c r="C11" s="123" t="s">
        <v>229</v>
      </c>
      <c r="D11" s="125" t="s">
        <v>230</v>
      </c>
      <c r="E11" s="127">
        <v>0.039</v>
      </c>
      <c r="F11" s="127">
        <v>35.23</v>
      </c>
      <c r="G11" s="127">
        <f>ROUND(E11*F11,2)</f>
        <v>1.37</v>
      </c>
    </row>
    <row r="12" spans="1:7" ht="12.75">
      <c r="A12" s="125"/>
      <c r="B12" s="126" t="s">
        <v>231</v>
      </c>
      <c r="C12" s="123" t="s">
        <v>232</v>
      </c>
      <c r="D12" s="125" t="s">
        <v>230</v>
      </c>
      <c r="E12" s="127">
        <v>0.09</v>
      </c>
      <c r="F12" s="127">
        <v>12.9</v>
      </c>
      <c r="G12" s="127">
        <f aca="true" t="shared" si="0" ref="G12:G21">ROUND(E12*F12,2)</f>
        <v>1.16</v>
      </c>
    </row>
    <row r="13" spans="1:7" ht="12.75">
      <c r="A13" s="125"/>
      <c r="B13" s="126" t="s">
        <v>233</v>
      </c>
      <c r="C13" s="123" t="s">
        <v>234</v>
      </c>
      <c r="D13" s="125" t="s">
        <v>235</v>
      </c>
      <c r="E13" s="127">
        <v>0.06</v>
      </c>
      <c r="F13" s="127">
        <v>30.59</v>
      </c>
      <c r="G13" s="127">
        <f t="shared" si="0"/>
        <v>1.84</v>
      </c>
    </row>
    <row r="14" spans="1:7" ht="12.75">
      <c r="A14" s="125"/>
      <c r="B14" s="126" t="s">
        <v>236</v>
      </c>
      <c r="C14" s="123" t="s">
        <v>237</v>
      </c>
      <c r="D14" s="125" t="s">
        <v>238</v>
      </c>
      <c r="E14" s="127">
        <v>0.65</v>
      </c>
      <c r="F14" s="127">
        <v>11.79</v>
      </c>
      <c r="G14" s="127">
        <f t="shared" si="0"/>
        <v>7.66</v>
      </c>
    </row>
    <row r="15" spans="1:7" ht="12.75">
      <c r="A15" s="125"/>
      <c r="B15" s="126" t="s">
        <v>239</v>
      </c>
      <c r="C15" s="123" t="s">
        <v>240</v>
      </c>
      <c r="D15" s="125" t="s">
        <v>221</v>
      </c>
      <c r="E15" s="127">
        <v>3</v>
      </c>
      <c r="F15" s="127">
        <v>1.61</v>
      </c>
      <c r="G15" s="127">
        <f t="shared" si="0"/>
        <v>4.83</v>
      </c>
    </row>
    <row r="16" spans="1:7" ht="12.75">
      <c r="A16" s="125"/>
      <c r="B16" s="126" t="s">
        <v>241</v>
      </c>
      <c r="C16" s="123" t="s">
        <v>242</v>
      </c>
      <c r="D16" s="125" t="s">
        <v>221</v>
      </c>
      <c r="E16" s="127">
        <v>3</v>
      </c>
      <c r="F16" s="127">
        <v>0.98</v>
      </c>
      <c r="G16" s="127">
        <f t="shared" si="0"/>
        <v>2.94</v>
      </c>
    </row>
    <row r="17" spans="1:7" ht="12.75">
      <c r="A17" s="125"/>
      <c r="B17" s="126" t="s">
        <v>243</v>
      </c>
      <c r="C17" s="123" t="s">
        <v>244</v>
      </c>
      <c r="D17" s="125" t="s">
        <v>221</v>
      </c>
      <c r="E17" s="127">
        <v>0.2</v>
      </c>
      <c r="F17" s="127">
        <v>0.45</v>
      </c>
      <c r="G17" s="127">
        <f t="shared" si="0"/>
        <v>0.09</v>
      </c>
    </row>
    <row r="18" spans="1:7" ht="12.75">
      <c r="A18" s="125"/>
      <c r="B18" s="126" t="s">
        <v>245</v>
      </c>
      <c r="C18" s="123" t="s">
        <v>246</v>
      </c>
      <c r="D18" s="125" t="s">
        <v>238</v>
      </c>
      <c r="E18" s="127">
        <v>0.65</v>
      </c>
      <c r="F18" s="127">
        <v>8.74</v>
      </c>
      <c r="G18" s="127">
        <f t="shared" si="0"/>
        <v>5.68</v>
      </c>
    </row>
    <row r="19" spans="1:7" ht="12.75">
      <c r="A19" s="125"/>
      <c r="B19" s="126" t="s">
        <v>247</v>
      </c>
      <c r="C19" s="123" t="s">
        <v>248</v>
      </c>
      <c r="D19" s="125" t="s">
        <v>28</v>
      </c>
      <c r="E19" s="127">
        <v>4</v>
      </c>
      <c r="F19" s="127">
        <v>3.08</v>
      </c>
      <c r="G19" s="127">
        <f t="shared" si="0"/>
        <v>12.32</v>
      </c>
    </row>
    <row r="20" spans="1:7" ht="12.75">
      <c r="A20" s="125"/>
      <c r="B20" s="126" t="s">
        <v>249</v>
      </c>
      <c r="C20" s="123" t="s">
        <v>250</v>
      </c>
      <c r="D20" s="125" t="s">
        <v>238</v>
      </c>
      <c r="E20" s="127">
        <v>0.65</v>
      </c>
      <c r="F20" s="127">
        <v>11.74</v>
      </c>
      <c r="G20" s="127">
        <f t="shared" si="0"/>
        <v>7.63</v>
      </c>
    </row>
    <row r="21" spans="1:7" ht="12.75">
      <c r="A21" s="125"/>
      <c r="B21" s="126" t="s">
        <v>271</v>
      </c>
      <c r="C21" s="123" t="s">
        <v>251</v>
      </c>
      <c r="D21" s="125" t="s">
        <v>238</v>
      </c>
      <c r="E21" s="127">
        <v>0.65</v>
      </c>
      <c r="F21" s="127">
        <v>14.82</v>
      </c>
      <c r="G21" s="127">
        <f t="shared" si="0"/>
        <v>9.63</v>
      </c>
    </row>
    <row r="22" spans="1:6" ht="12.75">
      <c r="A22" s="170" t="s">
        <v>252</v>
      </c>
      <c r="B22" s="170"/>
      <c r="C22" s="170"/>
      <c r="D22" s="170"/>
      <c r="E22" s="170"/>
      <c r="F22" s="170"/>
    </row>
    <row r="23" spans="1:6" ht="20.25">
      <c r="A23" s="121" t="s">
        <v>253</v>
      </c>
      <c r="B23" s="121" t="s">
        <v>254</v>
      </c>
      <c r="C23" s="121" t="s">
        <v>255</v>
      </c>
      <c r="D23" s="121" t="s">
        <v>256</v>
      </c>
      <c r="E23" s="122"/>
      <c r="F23" s="122" t="s">
        <v>257</v>
      </c>
    </row>
    <row r="24" spans="1:6" ht="12.75">
      <c r="A24" s="125" t="s">
        <v>258</v>
      </c>
      <c r="B24" s="128">
        <f>G11+G12+G13+G15+G16+G17+G19</f>
        <v>24.549999999999997</v>
      </c>
      <c r="C24" s="128">
        <f>G14+G18+G20+G21</f>
        <v>30.6</v>
      </c>
      <c r="D24" s="125"/>
      <c r="E24" s="124"/>
      <c r="F24" s="124">
        <f>B24+C24</f>
        <v>55.15</v>
      </c>
    </row>
    <row r="28" spans="1:7" ht="12.75">
      <c r="A28" s="121" t="s">
        <v>216</v>
      </c>
      <c r="B28" s="170" t="s">
        <v>217</v>
      </c>
      <c r="C28" s="170"/>
      <c r="G28" s="122" t="s">
        <v>218</v>
      </c>
    </row>
    <row r="29" spans="1:7" ht="21" customHeight="1">
      <c r="A29" s="123" t="s">
        <v>259</v>
      </c>
      <c r="B29" s="172" t="s">
        <v>260</v>
      </c>
      <c r="C29" s="172"/>
      <c r="G29" s="124" t="s">
        <v>261</v>
      </c>
    </row>
    <row r="30" spans="1:7" ht="20.25">
      <c r="A30" s="121" t="s">
        <v>222</v>
      </c>
      <c r="B30" s="121" t="s">
        <v>270</v>
      </c>
      <c r="C30" s="121" t="s">
        <v>223</v>
      </c>
      <c r="D30" s="121" t="s">
        <v>224</v>
      </c>
      <c r="E30" s="122" t="s">
        <v>225</v>
      </c>
      <c r="F30" s="122" t="s">
        <v>226</v>
      </c>
      <c r="G30" s="122" t="s">
        <v>227</v>
      </c>
    </row>
    <row r="31" spans="1:7" ht="12.75">
      <c r="A31" s="125"/>
      <c r="B31" s="126" t="s">
        <v>228</v>
      </c>
      <c r="C31" s="123" t="s">
        <v>229</v>
      </c>
      <c r="D31" s="125" t="s">
        <v>230</v>
      </c>
      <c r="E31" s="127">
        <v>0.02</v>
      </c>
      <c r="F31" s="127">
        <v>35.23</v>
      </c>
      <c r="G31" s="127">
        <f aca="true" t="shared" si="1" ref="G31:G39">ROUND(E31*F31,2)</f>
        <v>0.7</v>
      </c>
    </row>
    <row r="32" spans="1:7" ht="12.75">
      <c r="A32" s="125"/>
      <c r="B32" s="126" t="s">
        <v>262</v>
      </c>
      <c r="C32" s="123" t="s">
        <v>263</v>
      </c>
      <c r="D32" s="125" t="s">
        <v>230</v>
      </c>
      <c r="E32" s="127">
        <v>0.05</v>
      </c>
      <c r="F32" s="127">
        <v>8.85</v>
      </c>
      <c r="G32" s="127">
        <f t="shared" si="1"/>
        <v>0.44</v>
      </c>
    </row>
    <row r="33" spans="1:7" ht="12.75">
      <c r="A33" s="125"/>
      <c r="B33" s="126" t="s">
        <v>236</v>
      </c>
      <c r="C33" s="123" t="s">
        <v>237</v>
      </c>
      <c r="D33" s="125" t="s">
        <v>238</v>
      </c>
      <c r="E33" s="127">
        <v>0.4</v>
      </c>
      <c r="F33" s="127">
        <v>11.79</v>
      </c>
      <c r="G33" s="127">
        <f t="shared" si="1"/>
        <v>4.72</v>
      </c>
    </row>
    <row r="34" spans="1:7" ht="12.75">
      <c r="A34" s="125"/>
      <c r="B34" s="126" t="s">
        <v>264</v>
      </c>
      <c r="C34" s="123" t="s">
        <v>265</v>
      </c>
      <c r="D34" s="125" t="s">
        <v>221</v>
      </c>
      <c r="E34" s="127">
        <v>2</v>
      </c>
      <c r="F34" s="127">
        <v>5.04</v>
      </c>
      <c r="G34" s="127">
        <f t="shared" si="1"/>
        <v>10.08</v>
      </c>
    </row>
    <row r="35" spans="1:7" ht="12.75">
      <c r="A35" s="125"/>
      <c r="B35" s="126" t="s">
        <v>245</v>
      </c>
      <c r="C35" s="123" t="s">
        <v>246</v>
      </c>
      <c r="D35" s="125" t="s">
        <v>238</v>
      </c>
      <c r="E35" s="127">
        <v>0.4</v>
      </c>
      <c r="F35" s="127">
        <v>8.74</v>
      </c>
      <c r="G35" s="127">
        <f t="shared" si="1"/>
        <v>3.5</v>
      </c>
    </row>
    <row r="36" spans="1:7" ht="12.75">
      <c r="A36" s="125"/>
      <c r="B36" s="126" t="s">
        <v>266</v>
      </c>
      <c r="C36" s="123" t="s">
        <v>267</v>
      </c>
      <c r="D36" s="125" t="s">
        <v>28</v>
      </c>
      <c r="E36" s="127">
        <v>4</v>
      </c>
      <c r="F36" s="127">
        <v>8.13</v>
      </c>
      <c r="G36" s="127">
        <f t="shared" si="1"/>
        <v>32.52</v>
      </c>
    </row>
    <row r="37" spans="1:7" ht="20.25">
      <c r="A37" s="125"/>
      <c r="B37" s="126" t="s">
        <v>268</v>
      </c>
      <c r="C37" s="123" t="s">
        <v>269</v>
      </c>
      <c r="D37" s="125" t="s">
        <v>221</v>
      </c>
      <c r="E37" s="127">
        <v>1</v>
      </c>
      <c r="F37" s="127">
        <v>9.37</v>
      </c>
      <c r="G37" s="127">
        <f t="shared" si="1"/>
        <v>9.37</v>
      </c>
    </row>
    <row r="38" spans="1:7" ht="12.75">
      <c r="A38" s="125"/>
      <c r="B38" s="126" t="s">
        <v>249</v>
      </c>
      <c r="C38" s="123" t="s">
        <v>250</v>
      </c>
      <c r="D38" s="125" t="s">
        <v>238</v>
      </c>
      <c r="E38" s="127">
        <v>0.4</v>
      </c>
      <c r="F38" s="127">
        <v>11.74</v>
      </c>
      <c r="G38" s="127">
        <f t="shared" si="1"/>
        <v>4.7</v>
      </c>
    </row>
    <row r="39" spans="1:7" ht="12.75">
      <c r="A39" s="125"/>
      <c r="B39" s="126" t="s">
        <v>271</v>
      </c>
      <c r="C39" s="123" t="s">
        <v>251</v>
      </c>
      <c r="D39" s="125" t="s">
        <v>238</v>
      </c>
      <c r="E39" s="127">
        <v>0.4</v>
      </c>
      <c r="F39" s="127">
        <v>14.82</v>
      </c>
      <c r="G39" s="127">
        <f t="shared" si="1"/>
        <v>5.93</v>
      </c>
    </row>
    <row r="40" spans="1:6" ht="12.75">
      <c r="A40" s="170" t="s">
        <v>252</v>
      </c>
      <c r="B40" s="170"/>
      <c r="C40" s="170"/>
      <c r="D40" s="170"/>
      <c r="E40" s="170"/>
      <c r="F40" s="170"/>
    </row>
    <row r="41" spans="1:6" ht="20.25">
      <c r="A41" s="121" t="s">
        <v>253</v>
      </c>
      <c r="B41" s="121" t="s">
        <v>254</v>
      </c>
      <c r="C41" s="121" t="s">
        <v>255</v>
      </c>
      <c r="D41" s="121" t="s">
        <v>256</v>
      </c>
      <c r="E41" s="122"/>
      <c r="F41" s="122" t="s">
        <v>257</v>
      </c>
    </row>
    <row r="42" spans="1:6" ht="12.75">
      <c r="A42" s="125" t="s">
        <v>258</v>
      </c>
      <c r="B42" s="128">
        <f>G31+G32+G34+G36+G37</f>
        <v>53.11</v>
      </c>
      <c r="C42" s="128">
        <f>G33+G35+G38+G39</f>
        <v>18.849999999999998</v>
      </c>
      <c r="D42" s="125"/>
      <c r="E42" s="124"/>
      <c r="F42" s="124">
        <f>B42+C42</f>
        <v>71.96</v>
      </c>
    </row>
  </sheetData>
  <sheetProtection/>
  <mergeCells count="7">
    <mergeCell ref="A40:F40"/>
    <mergeCell ref="A6:G6"/>
    <mergeCell ref="B8:C8"/>
    <mergeCell ref="B9:C9"/>
    <mergeCell ref="A22:F22"/>
    <mergeCell ref="B28:C28"/>
    <mergeCell ref="B29:C29"/>
  </mergeCells>
  <printOptions/>
  <pageMargins left="0.5118110236220472" right="0.5118110236220472" top="0.7874015748031497" bottom="0.7874015748031497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maria_navegante@hotmail.com</cp:lastModifiedBy>
  <cp:lastPrinted>2018-11-14T18:26:04Z</cp:lastPrinted>
  <dcterms:created xsi:type="dcterms:W3CDTF">2010-11-08T12:06:30Z</dcterms:created>
  <dcterms:modified xsi:type="dcterms:W3CDTF">2018-11-14T19:28:49Z</dcterms:modified>
  <cp:category/>
  <cp:version/>
  <cp:contentType/>
  <cp:contentStatus/>
</cp:coreProperties>
</file>