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mem calc" sheetId="1" r:id="rId1"/>
    <sheet name="planilha" sheetId="2" r:id="rId2"/>
    <sheet name="COMPOSIÇÃO" sheetId="3" r:id="rId3"/>
  </sheets>
  <externalReferences>
    <externalReference r:id="rId6"/>
    <externalReference r:id="rId7"/>
    <externalReference r:id="rId8"/>
  </externalReferences>
  <definedNames>
    <definedName name="_xlnm.Print_Titles" localSheetId="1">'planilha'!$8:$9</definedName>
  </definedNames>
  <calcPr fullCalcOnLoad="1"/>
</workbook>
</file>

<file path=xl/sharedStrings.xml><?xml version="1.0" encoding="utf-8"?>
<sst xmlns="http://schemas.openxmlformats.org/spreadsheetml/2006/main" count="748" uniqueCount="366">
  <si>
    <t>ESTADO DA PARAIBA</t>
  </si>
  <si>
    <t>QUANT</t>
  </si>
  <si>
    <t>UND</t>
  </si>
  <si>
    <t>1.1</t>
  </si>
  <si>
    <t>m²</t>
  </si>
  <si>
    <t xml:space="preserve">ITEM </t>
  </si>
  <si>
    <t>QUANT.</t>
  </si>
  <si>
    <t>UND.</t>
  </si>
  <si>
    <t>P. U. C/ BDI</t>
  </si>
  <si>
    <t>P. PARCIAL C/ BDI</t>
  </si>
  <si>
    <t>3.0</t>
  </si>
  <si>
    <t>4.0</t>
  </si>
  <si>
    <t>5.0</t>
  </si>
  <si>
    <t>6.0</t>
  </si>
  <si>
    <t>SERVIÇOS DE PINTURA</t>
  </si>
  <si>
    <t>1.0</t>
  </si>
  <si>
    <t>2.0</t>
  </si>
  <si>
    <t>2.2</t>
  </si>
  <si>
    <t>3.1</t>
  </si>
  <si>
    <t>3.2</t>
  </si>
  <si>
    <t xml:space="preserve">TOTAL </t>
  </si>
  <si>
    <t>4.1</t>
  </si>
  <si>
    <t>4.2</t>
  </si>
  <si>
    <t>P. U. S/ BDI</t>
  </si>
  <si>
    <t xml:space="preserve">BDI = </t>
  </si>
  <si>
    <t>5.1</t>
  </si>
  <si>
    <t>und</t>
  </si>
  <si>
    <t>PISO</t>
  </si>
  <si>
    <t>m</t>
  </si>
  <si>
    <t>ESQUADRIAS</t>
  </si>
  <si>
    <t>6.1</t>
  </si>
  <si>
    <t>SERVIÇOS DIVERSOS</t>
  </si>
  <si>
    <t>LIMPEZA FINAL DA OBRA</t>
  </si>
  <si>
    <t>m³</t>
  </si>
  <si>
    <t>REVESTIMENTO</t>
  </si>
  <si>
    <t>2.1</t>
  </si>
  <si>
    <t>COBERTURA</t>
  </si>
  <si>
    <t>A = 17,60 x 7,90</t>
  </si>
  <si>
    <t>4.3</t>
  </si>
  <si>
    <t>Externa</t>
  </si>
  <si>
    <t>APLICAÇÃO MANUAL DE PINTURA COM TINTA LÁTEX ACRÍLICA EM PAREDES, DUAS DEMÃOS</t>
  </si>
  <si>
    <t>2.3</t>
  </si>
  <si>
    <t>6.2</t>
  </si>
  <si>
    <t>6.3</t>
  </si>
  <si>
    <t>6.4</t>
  </si>
  <si>
    <t>7.0</t>
  </si>
  <si>
    <t>7.1</t>
  </si>
  <si>
    <t>ALVENARIA DE VEDAÇÃO DE BLOCOS CERÂMICOS FURADOS NA HORIZONTAL DE 9X14X19CM (ESPESSURA 9CM) DE PAREDES COM ÁREA LÍQUIDA MENOR QUE 6M² SEM VÃOS E ARGAMASSA DE ASSENTAMENTO COM PREPARO MANUAL.  (alvenaria de 1/2 vez)</t>
  </si>
  <si>
    <t>TRAMA DE MADEIRA COMPOSTA POR RIPAS, CAIBROS E TERÇAS PARA TELHADOS DE ATÉ 2 ÁGUAS PARA TELHA CERÂMICA CAPA-CANAL, INCLUSO TRANSPORTE VERTICAL.</t>
  </si>
  <si>
    <t>TELHAMENTO COM TELHA CERÂMICA CAPA-CANAL, TIPO PAULISTA, COM ATÉ 2 ÁGUAS, INCLUSO TRANSPORTE VERTICAL.</t>
  </si>
  <si>
    <t>EMBOÇO, PARA RECEBIMENTO DE CERÂMICA, EM ARGAMASSA TRAÇO 1:2:8, PREPARO MANUAL, APLICADO MANUALMENTE EM FACES INTERNAS DE PAREDES, PARA AMBIENTE COM ÁREA ENTRE 5M2 E 10M2, ESPESSURA DE 10MM, COM EXECUÇÃO DE TALISCAS.</t>
  </si>
  <si>
    <t>MASSA ÚNICA, PARA RECEBIMENTO DE PINTURA, EM ARGAMASSA TRAÇO 1:2:8, PREPARO MANUAL, APLICADA MANUALMENTE EM FACES INTERNAS DE PAREDES, ESPESSURA DE 10MM, COM EXECUÇÃO DE TALISCAS</t>
  </si>
  <si>
    <t>LASTRO DE CONCRETO MAGRO, APLICADO EM PISOS OU RADIERS, ESPESSURA DE 5CM.</t>
  </si>
  <si>
    <t xml:space="preserve">REVESTIMENTO CERÂMICO PARA PISO COM PLACAS TIPO GRÊS DE DIMENSÕES 35X35 CM APLICADA EM AMBIENTES DE ÁREA MENOR QUE 5 M2. </t>
  </si>
  <si>
    <t>EXECUÇÃO DE PASSEIO (CALÇADA) OU PISO DE CONCRETO COM CONCRETO MOLDADO IN LOCO, FEITO EM OBRA, ACABAMENTO CONVENCIONAL, ESPESSURA 8 CM, ARMADO.</t>
  </si>
  <si>
    <t>KIT DE PORTA DE MADEIRA PARA PINTURA, SEMI-OCA (LEVE OU MÉDIA), PADRÃO POPULAR, 80X210CM, ESPESSURA DE 3,5CM, ITENS INCLUSOS: DOBRADIÇAS, MONTAGEM E INSTALAÇÃO DO BATENTE, FECHADURA COM EXECUÇÃO DO FURO - FORNECIMENTO E INSTALAÇÃO</t>
  </si>
  <si>
    <t>APLICAÇÃO MANUAL DE PINTURA COM TINTA LÁTEX PVA EM PAREDES, DUAS DEMÃOS</t>
  </si>
  <si>
    <t>PINTURA ESMALTE FOSCO EM MADEIRA, DUAS DEMAOS</t>
  </si>
  <si>
    <t>SINAPI JUN/2018</t>
  </si>
  <si>
    <t>SERVIÇOS PRELIMINARES</t>
  </si>
  <si>
    <t>LIMPEZA MANUAL DO TERRENO (C/ RASPAGEM SUPERFICIAL)</t>
  </si>
  <si>
    <t>1.2</t>
  </si>
  <si>
    <t>LOCACAO CONVENCIONAL DE OBRA, ATRAVÉS DE GABARITO DE TABUAS CORRIDAS PONTALETADAS A CADA 1,50M</t>
  </si>
  <si>
    <t>MOVIMENTO DE TERRA</t>
  </si>
  <si>
    <t xml:space="preserve">ATERRO APILOADO(MANUAL) EM CAMADAS DE 20 CM </t>
  </si>
  <si>
    <t>2.3.1</t>
  </si>
  <si>
    <t>2.3.2</t>
  </si>
  <si>
    <t>FUNDAÇÕES</t>
  </si>
  <si>
    <t>3.3</t>
  </si>
  <si>
    <t>3.4</t>
  </si>
  <si>
    <t>CONCRETO ARMADO</t>
  </si>
  <si>
    <t>A = 15,75 x 6,30</t>
  </si>
  <si>
    <t>ESCAVAÇÃO MANUAL DE VALA COM PROFUNDIDADE MENOR OU IGUAL A 1,30 M (para vala)</t>
  </si>
  <si>
    <t>ESCAVAÇÃO MANUAL DE VALA COM PROFUNDIDADE MENOR OU IGUAL A 1,30 M (para fundação de pilares)</t>
  </si>
  <si>
    <t>REATERRO MANUAL APILOADO COM SOQUETE</t>
  </si>
  <si>
    <t>ATERRO MANUAL DE VALAS COM AREIA PARA ATERRO</t>
  </si>
  <si>
    <t>EMBASAMENTO C/PEDRA ARGAMASSADA UTILIZANDO ARG.CIM/AREIA 1:4</t>
  </si>
  <si>
    <t>ALVENARIA DE VEDAÇÃO DE BLOCOS CERÂMICOS FURADOS NA HORIZONTAL DE 14X9X19CM (ESPESSURA 14CM, BLOCO DEITADO) DE PAREDES COM ÁREA LÍQUIDA MENOR QUE 6M² SEM VÃOS E ARGAMASSA DE ASSENTAMENTO COM PREPARO MANUAL. (alvenaria de 1 vez)</t>
  </si>
  <si>
    <t>EXECUÇÃO DE ESTRUTURAS DE CONCRETO ARMADO, PARA EDIFICAÇÃO INSTITUCIONAL TÉRREA, FCK = 25 MPA (Radier)</t>
  </si>
  <si>
    <t>CONCRETO CICLOPICO FCK=10MPA 30% PEDRA DE MAO INCLUSIVE LANCAMENTO (para fundação de pilares)</t>
  </si>
  <si>
    <t>EXECUÇÃO DE ESTRUTURAS DE CONCRETO ARMADO, PARA EDIFICAÇÃO INSTITUCIONAL TÉRREA, FCK = 25 MPA (Pilar)</t>
  </si>
  <si>
    <t>EXECUÇÃO DE ESTRUTURAS DE CONCRETO ARMADO, PARA EDIFICAÇÃO INSTITUCIONAL TÉRREA, FCK = 25 MPA (Cinta)</t>
  </si>
  <si>
    <t>LAJE PRE-MOLDADA P/FORRO, SOBRECARGA 100KG/M2, VAOS ATE 3,50M/E=8CM, C/LAJOTAS E CAP.C/CONC FCK=20MPA, 3CM, INTER-EIXO 38CM, C/ESCORAMENTO (REAPR.3X) E FERRAGEM NEGATIVA</t>
  </si>
  <si>
    <t>ELEVAÇÃO</t>
  </si>
  <si>
    <t>TRAMA DE MADEIRA COMPOSTA POR TERÇAS PARA TELHADOS DE ATÉ 2 ÁGUAS PARA TELHA ONDULADA DE FIBROCIMENTO, METÁLICA, PLÁSTICA OU TERMOACÚSTICA, INCLUSO TRANSPORTE VERTICAL</t>
  </si>
  <si>
    <t>TELHAMENTO COM TELHA ONDULADA DE FIBROCIMENTO E = 6 MM, COM RECOBRIMENTO LATERAL DE 1/4 DE ONDA PARA TELHADO COM INCLINAÇÃO MAIOR QUE 10°, COM ATÉ 2 ÁGUAS, INCLUSO IÇAMENTO</t>
  </si>
  <si>
    <t>CALHA EM CHAPA DE AÇO GALVANIZADO NÚMERO 24, DESENVOLVIMENTO DE 100 CM , INCLUSO TRANSPORTE VERTICAL.</t>
  </si>
  <si>
    <t>RUFO EM FIBROCIMENTO PARA TELHA ONDULADA E = 6 MM, ABA DE 26 CM, INCLUSO TRANSPORTE VERTICAL</t>
  </si>
  <si>
    <t>6.5</t>
  </si>
  <si>
    <t>A = 3,70 x 4,10</t>
  </si>
  <si>
    <t>6.6</t>
  </si>
  <si>
    <t>A = 17,25 x 8,10</t>
  </si>
  <si>
    <t>L = 17,55 x 2</t>
  </si>
  <si>
    <t>L = 7,35 x 2</t>
  </si>
  <si>
    <t xml:space="preserve">1.0 </t>
  </si>
  <si>
    <t>73948/016</t>
  </si>
  <si>
    <t>73992/001</t>
  </si>
  <si>
    <t>74202/001</t>
  </si>
  <si>
    <t>7.2</t>
  </si>
  <si>
    <t>8.0</t>
  </si>
  <si>
    <t>8.1</t>
  </si>
  <si>
    <t>8.2</t>
  </si>
  <si>
    <t>8.3</t>
  </si>
  <si>
    <t>8.4</t>
  </si>
  <si>
    <t>9.0</t>
  </si>
  <si>
    <t>9.1</t>
  </si>
  <si>
    <t>9.2</t>
  </si>
  <si>
    <t>10.0</t>
  </si>
  <si>
    <t>10.4</t>
  </si>
  <si>
    <t>11.0</t>
  </si>
  <si>
    <t>11.1</t>
  </si>
  <si>
    <t>Circulação</t>
  </si>
  <si>
    <t>A3 = 15,75 x 0,90</t>
  </si>
  <si>
    <t>REVESTIMENTO CERÂMICO PARA PAREDES INTERNAS COM PLACAS TIPO GRÊS OU SEMI-GRÊS DE DIMENSÕES 10x10 CM APLICADAS EM AMBIENTES DE ÁREA MENOR QUE 5 M² NA ALTURA INTEIRA DAS PAREDES (circulação)</t>
  </si>
  <si>
    <t>REVESTIMENTO CERÂMICO PARA PAREDES INTERNAS COM PLACAS TIPO GRÊS OU SEMI-GRÊS DE DIMENSÕES 10x10 CM APLICADAS EM AMBIENTES DE ÁREA MENOR QUE 5 M² NA ALTURA INTEIRA DAS PAREDES (FAIXA DE CERÂMICA e = 10 cm)</t>
  </si>
  <si>
    <t>A = 15,75 x 0,90</t>
  </si>
  <si>
    <t xml:space="preserve">CHAPISCO APLICADO TANTO EM PILARES E VIGAS DE CONCRETO COMO EM ALVENARIAS DE PAREDES INTERNAS, COM COLHER DE PEDREIRO. ARGAMASSA TRAÇO 1:3 COM PREPARO MANUAL </t>
  </si>
  <si>
    <t xml:space="preserve">L2 = 15,75 m </t>
  </si>
  <si>
    <t>7.3</t>
  </si>
  <si>
    <t>7.4</t>
  </si>
  <si>
    <t>7.5</t>
  </si>
  <si>
    <t>7.6</t>
  </si>
  <si>
    <t>11.2</t>
  </si>
  <si>
    <t>APLICAÇÃO MANUAL DE MASSA ACRÍLICA EM PAREDES, DUAS DEMÃOS</t>
  </si>
  <si>
    <t>Circulação, acima de 1,00 m</t>
  </si>
  <si>
    <t>11.3</t>
  </si>
  <si>
    <t>APLICAÇÃO E LIXAMENTO DE MASSA LÁTEX EM PAREDES, DUAS DEMÃOS</t>
  </si>
  <si>
    <t>Teto</t>
  </si>
  <si>
    <t>11.4</t>
  </si>
  <si>
    <t>11.5</t>
  </si>
  <si>
    <t>A = 15,75 x 2,00</t>
  </si>
  <si>
    <t>V = (15,75 x 2 + 4,45 x 5 + 2,30 x 3 + 5,20) x 0,40 x 0,60 + (3,85 x 2 + 0,95 x 3) + (15,75 + 1,55 x 2) x 0,30 x 0,30</t>
  </si>
  <si>
    <t>V = 65,85 x 0,40 x 0,60 + 10,55 x 0,40 x 0,60 + 18,85 x 0,30 x 0,30</t>
  </si>
  <si>
    <t>V = 15,80 + 2,53 + 1,70</t>
  </si>
  <si>
    <t>A = 15,75 x 6,30 + 3,85 x 1,10</t>
  </si>
  <si>
    <t>V = {103,46 – [(65,85 + 10,55 + 18,85) x 0,10]} x 0,45</t>
  </si>
  <si>
    <t>V = 93,94 x 0,45</t>
  </si>
  <si>
    <t>A = (65,85 + 10,55 + 18,85) x 0,30</t>
  </si>
  <si>
    <t>A = 95,25 x 0,30</t>
  </si>
  <si>
    <t>A = 95,25 x 0,20 x 0,15</t>
  </si>
  <si>
    <t>V = (65,85 + 10,55) x 0,10 x 0,20</t>
  </si>
  <si>
    <t>V = 76,40 x 0,10 x 0,20</t>
  </si>
  <si>
    <t>A = 3,45 + 2,76 + 4,71 + 10,10 + 16,24 + 14,01 x 2</t>
  </si>
  <si>
    <t>A = (15,75 x 2 + 4,45 x 5 + 2,30 x 3 + 5,20) x 3,00 + (3,85 + 0,95 x 2) x 2,30</t>
  </si>
  <si>
    <t>A = 65,85 x 3,00 + 5,75 x 2,30</t>
  </si>
  <si>
    <t>A = (65,85 x 3,00 + 5,75 x 2,30) x 2 + 18,85 x 0,45</t>
  </si>
  <si>
    <t>A = 210,78 x 2 + 18,85 x 0,45</t>
  </si>
  <si>
    <t>Vestiário e sanitários - até 1,80 m</t>
  </si>
  <si>
    <t>A1 = [(1,50 + 2,30) x 2 + (3,15 + 4,45) x 2 x 2] x 1,80</t>
  </si>
  <si>
    <t>A1 = 38,00 x 1,80</t>
  </si>
  <si>
    <t>Depósito, Despensa, área de serviço e cozinha - até o teto</t>
  </si>
  <si>
    <t>A2 = [(1,20 + 2,30) x 2 + (2,05 + 2,30) x 2 + (5,05 + 2,00) x 2 + (3,65 + 4,45) x 2] x 3,00</t>
  </si>
  <si>
    <t>A2 = 38,95 x 3,00</t>
  </si>
  <si>
    <t>Atotal = 68,40 + 116,85 + 14,18</t>
  </si>
  <si>
    <t>REVESTIMENTO CERÂMICO PARA PAREDES INTERNAS COM PLACAS TIPO GRÊS OU SEMI-GRÊS DE DIMENSÕES 30x40 CM APLICADAS EM AMBIENTES DE ÁREA MENOR QUE 5 M² NA ALTURA INTEIRA DAS PAREDES (ambiente internos)</t>
  </si>
  <si>
    <t>A = 68,40 + 116,85</t>
  </si>
  <si>
    <t>A = 430,04 - 199,43</t>
  </si>
  <si>
    <t xml:space="preserve">Vestiário, sanitários </t>
  </si>
  <si>
    <t>L1 = 38,00 m</t>
  </si>
  <si>
    <t>A = (38,00 + 15,75) x 0,10</t>
  </si>
  <si>
    <t>A = 13,67 + 5,43 + 19,59 + 7,34 + 14,46 + 2,39 x 2 + 24,29</t>
  </si>
  <si>
    <t>L = 15,75 + 6,80 x 2</t>
  </si>
  <si>
    <t>PM 01 - 02, PM 03 - 02, PM 05 - 01, PA1 - 01</t>
  </si>
  <si>
    <t>A = 0,80 x 2,10 x 6</t>
  </si>
  <si>
    <t>KIT DE PORTA DE MADEIRA PARA PINTURA, SEMI-OCA (LEVE OU MÉDIA), PADRÃO POPULAR, 60X210CM, ESPESSURA DE 3,5CM, ITENS INCLUSOS: DOBRADIÇAS, MONTAGEM E INSTALAÇÃO DO BATENTE, FECHADURA COM EXECUÇÃO DO FURO - FORNECIMENTO E INSTALAÇÃO</t>
  </si>
  <si>
    <t>PM 04 - 01</t>
  </si>
  <si>
    <t>A = 0,60 x 2,10 x 1</t>
  </si>
  <si>
    <t>PM 06 - 03</t>
  </si>
  <si>
    <t>A = 0,60 x 1,60 x 3</t>
  </si>
  <si>
    <t>KIT DE PORTA DE MADEIRA PARA PINTURA, SEMI-OCA (LEVE OU MÉDIA), PADRÃO POPULAR, 60X160CM, ESPESSURA DE 3,5CM, ITENS INCLUSOS: DOBRADIÇAS, MONTAGEM E INSTALAÇÃO DO BATENTE, FECHADURA COM EXECUÇÃO DO FURO - FORNECIMENTO E INSTALAÇÃO</t>
  </si>
  <si>
    <t>KIT DE PORTA DE MADEIRA PARA PINTURA, SEMI-OCA (LEVE OU MÉDIA), PADRÃO POPULAR, 80x160CM, ESPESSURA DE 3,5CM, ITENS INCLUSOS: DOBRADIÇAS, MONTAGEM E INSTALAÇÃO DO BATENTE, FECHADURA COM EXECUÇÃO DO FURO - FORNECIMENTO E INSTALAÇÃO</t>
  </si>
  <si>
    <t>PM 07 - 02</t>
  </si>
  <si>
    <t>A = 0,80 x 1,60 x 2</t>
  </si>
  <si>
    <t>9.3</t>
  </si>
  <si>
    <t>9.4</t>
  </si>
  <si>
    <t>JA-1 - A = 0,60 x 0,40 x 1 = 0,24 m²</t>
  </si>
  <si>
    <t>JA-3 - A = 1,00 x 0,40 x 5 = 2,00 m²</t>
  </si>
  <si>
    <t>Atotal = 0,24 + 2,00 = 2,24 m²</t>
  </si>
  <si>
    <t>JA-4 - A = 1,50 x 0,40 x 1 = 0,60 m²</t>
  </si>
  <si>
    <t>JA-5 - A = 1,20 x 1,00 x 5 = 6,00 m²</t>
  </si>
  <si>
    <t>JA-2 - A = 0,60 x 0,90 x 2 = 1,08 m²</t>
  </si>
  <si>
    <t>Atotal = 0,60 + 6,00</t>
  </si>
  <si>
    <t>A = (10,08 + 1,26 + 2,88 + 2,56) x 2</t>
  </si>
  <si>
    <t xml:space="preserve">Para esquadrias de madeira </t>
  </si>
  <si>
    <t>Vestiário e sanitários - acima de 1,80 m</t>
  </si>
  <si>
    <t xml:space="preserve">A = 38,00 x 1,20 </t>
  </si>
  <si>
    <t xml:space="preserve">Atotal = 45,60 + 31,50 </t>
  </si>
  <si>
    <t xml:space="preserve">LAJE PRE-MOLDADA P/FORRO, SOBRECARGA 100KG/M2, VAOS ATE 3,50M/E=8CM, C/LAJOTAS E CAP.C/CONC FCK=20MPA, 3CM, INTER-EIXO 38CM, C/ESCORAMENTO (REAPR.3X) E FERRAGEM NEGATIVA </t>
  </si>
  <si>
    <t>Ambientes internos</t>
  </si>
  <si>
    <t>Lixo/Gás</t>
  </si>
  <si>
    <t>A  = 3,85 x 1,10</t>
  </si>
  <si>
    <t>4.4</t>
  </si>
  <si>
    <t>A1 = 3,45 + 2,76 + 4,71 + 10,10 + 16,24 + 14,01 x 2</t>
  </si>
  <si>
    <t>V = (13,67 + 5,43 + 19,59 + 7,34 + 14,46 + 2,39 x 2 + 24,29 + 1,70 x 0,95 x 2) x 0,05</t>
  </si>
  <si>
    <t>V = 92,80 x 0,05</t>
  </si>
  <si>
    <t>A = 1,70 x 0,95 x 2</t>
  </si>
  <si>
    <t>A2 = 1,70 x 0,95 x 2</t>
  </si>
  <si>
    <t>Atotal = 65,28 + 3,23</t>
  </si>
  <si>
    <t>A = (15,75 + 4,75 x 2) x 3,00 + (3,85 + 1,10 x 2) x 2,30</t>
  </si>
  <si>
    <t>A = 25,25 x 3,00 + 6,05 x 2,30</t>
  </si>
  <si>
    <t>Atotal = 68,51 + 89,67</t>
  </si>
  <si>
    <t>4.5</t>
  </si>
  <si>
    <t>IMPERMEABILIZACAO DE SUPERFICIE, COM IMPERMEABILIZANTE FLEXIVEL A BASE ACRILICA.</t>
  </si>
  <si>
    <t>74066/002</t>
  </si>
  <si>
    <t>PISO CIMENTADO, TRAÇO 1:3 (CIMENTO E AREIA), ACABAMENTO LISO, ESPESSURA 2,0 CM, PREPARO MANUAL DA ARGAMASSA</t>
  </si>
  <si>
    <t>PORTA EM ALUMÍNIO DE ABRIR TIPO VENEZIANA COM GUARNIÇÃO, FIXAÇÃO COM PARAFUSOS - FORNECIMENTO E INSTALAÇÃO</t>
  </si>
  <si>
    <t>9.5</t>
  </si>
  <si>
    <t>A = 1,70 x 2,10 x 2</t>
  </si>
  <si>
    <t>Lixo/gás</t>
  </si>
  <si>
    <t>9.6</t>
  </si>
  <si>
    <t>9.7</t>
  </si>
  <si>
    <t>9.8</t>
  </si>
  <si>
    <t>JANELA DE ALUMÍNIO MAXIM-AR, FIXAÇÃO COM PARAFUSO SOBRE CONTRAMARCO (EXCLUSIVE CONTRAMARCO), COM VIDROS, PADRONIZADA</t>
  </si>
  <si>
    <t>JANELA DE ALUMÍNIO DE CORRER, 2 FOLHAS, FIXAÇÃO COM PARAFUSO SOBRE CONTRAMARCO (EXCLUSIVE CONTRAMARCO), COM VIDROS PADRONIZADA</t>
  </si>
  <si>
    <t>JANELA DE ALUMÍNIO DE ABRIR, FIXAÇÃO COM PARAFUSO SOBRE CONTRAMARCO (EXCLUSIVE CONTRAMARCO), COM VIDROS, PADRONIZADA</t>
  </si>
  <si>
    <t>INSTALAÇÕES ELÉTRICA</t>
  </si>
  <si>
    <t>10.1</t>
  </si>
  <si>
    <t>10.2</t>
  </si>
  <si>
    <t>10.5</t>
  </si>
  <si>
    <t>10.6</t>
  </si>
  <si>
    <t>PONTO DE ILUMINAÇÃO RESIDENCIAL INCLUINDO INTERRUPTOR SIMPLES, CAIXA E LÉTRICA, ELETRODUTO, CABO, RASGO, QUEBRA E CHUMBAMENTO (EXCLUINDO LUMINÁRIA E LÂMPADA).</t>
  </si>
  <si>
    <t>PONTO DE TOMADA RESIDENCIAL INCLUINDO TOMADA 10A/250V, CAIXA ELÉTRICA, ELETRODUTO, CABO, RASGO, QUEBRA E CHUMBAMENTO.</t>
  </si>
  <si>
    <t>LUMINÁRIA TIPO CALHA, DE SOBREPOR, COM 1 LÂMPADA TUBULAR DE 36 W - FORNECIMENTO E INSTALAÇÃO</t>
  </si>
  <si>
    <t>LUMINÁRIA TIPO CALHA, DE SOBREPOR, COM 2 LÂMPADAS TUBULARES DE 36 W FORNECIMENTO E INSTALAÇÃO</t>
  </si>
  <si>
    <t>QUADRO DE DISTRIBUICAO DE ENERGIA P/ 6 DISJUNTORES TERMOMAGNETICOS MONOPOLARES SEM BARRAMENTO, DE EMBUTIR, EM CHAPA METALICA - FORNECIMENTO E INSTALACAO</t>
  </si>
  <si>
    <t>12.0</t>
  </si>
  <si>
    <t>12.1</t>
  </si>
  <si>
    <t>INSTALAÇÕES HIDRO-SANITÁRIAS</t>
  </si>
  <si>
    <t>LIGAÇÃO DOMICILIAR DE ESGOTO DN 100MM, DA EDIFICAÇÃO ATÉ A CAIXA, COMPOSTO POR 10,0M TUBO DE PVC ESGOTO PREDIAL DN 100MM E CAIXA DE ALVENARIA COM TAMPA DE CONCRETO - FORNECIMENTO E INSTALAÇÃO</t>
  </si>
  <si>
    <t>11.6</t>
  </si>
  <si>
    <t>11.7</t>
  </si>
  <si>
    <t>11.8</t>
  </si>
  <si>
    <t>11.9</t>
  </si>
  <si>
    <t>11.10</t>
  </si>
  <si>
    <t>RALO SIFONADO, PVC, DN 100 X 40 MM, JUNTA SOLDÁVEL, FORNECIDO E INSTALADO EM RAMAL DE DESCARGA OU EM RAMAL DE ESGOTO SANITÁRIO</t>
  </si>
  <si>
    <t>11.11</t>
  </si>
  <si>
    <t>MICTORIO SIFONADO DE LOUCA BRANCA COM PERTENCES, COM REGISTRO DE PRESSAO 1/2" COM CANOPLA CROMADA ACABAMENTO SIMPLES E CONJUNTO PARA FIXACAO - FORNECIMENTO E INSTALACAO</t>
  </si>
  <si>
    <t>11.12</t>
  </si>
  <si>
    <t>LAVATÓRIO LOUÇA BRANCA SUSPENSO, 29,5 X 39CM OU EQUIVALENTE, PADRÃO POPULAR - FORNECIMENTO E INSTALAÇÃO</t>
  </si>
  <si>
    <t>11.13</t>
  </si>
  <si>
    <t>11.14</t>
  </si>
  <si>
    <t>TANQUE DE LOUÇA BRANCA COM COLUNA, 30L OU EQUIVALENTE - FORNECIMENTO E INSTALAÇÃO</t>
  </si>
  <si>
    <t>11.15</t>
  </si>
  <si>
    <t>12.2</t>
  </si>
  <si>
    <t>12.3</t>
  </si>
  <si>
    <t>12.4</t>
  </si>
  <si>
    <t>12.5</t>
  </si>
  <si>
    <t>13.0</t>
  </si>
  <si>
    <t>13.1</t>
  </si>
  <si>
    <t>un</t>
  </si>
  <si>
    <t>CUBA DE EMBUTIR DE AÇO INOXIDÁVEL MÉDIA, INCLUSO VÁLVULA TIPO AMERICANA EM METAL CROMADO E SIFÃO FLEXÍVEL EM PVC - FORNECIMENTO E INSTALAÇÃO</t>
  </si>
  <si>
    <t>74234/001</t>
  </si>
  <si>
    <t>PONTO DE CONSUMO TERMINAL DE ÁGUA FRIA (SUBRAMAL) COM TUBULAÇÃO DE PVC , DN 25 MM, INSTALADO EM RAMAL DE ÁGUA, INCLUSOS RASGO E CHUMBAMENTO EM ALVENARIA.</t>
  </si>
  <si>
    <t>VASO SANITÁRIO SIFONADO COM CAIXA ACOPLADA LOUÇA BRANCA - PADRÃO MÉDIO</t>
  </si>
  <si>
    <t>CAIXA SIFONADA, PVC, DN 100 X 100 X 50 MM, JUNTA ELÁSTICA, FORNECIDA E INSTALADA EM RAMAL DE DESCARGA OU EM RAMAL DE ESGOTO SANITÁRIO</t>
  </si>
  <si>
    <t>BANCADA DE GRANITO CINZA POLIDO PARA PIA DE COZINHA - FORNECIMENTO E INSTALAÇÃO</t>
  </si>
  <si>
    <t>L = 2,00 + 3,30 + 1,50 + 1,30 + 2,00 + 1,50 x 3</t>
  </si>
  <si>
    <t xml:space="preserve">L = 3,00 x 2 </t>
  </si>
  <si>
    <t>BANCADA DE GRANITO CINZA POLIDO PARA LAVATÓRIO- FORNECIMENTO E INSTALAÇÃO</t>
  </si>
  <si>
    <t>CUBA DE EMBUTIR OVAL EM LOUÇA BRANCA, 35 X 50CM OU EQUIVALENTE, INCLUSO VÁLVULA EM METAL CROMADO E SIFÃO FLEXÍVEL EM PVC - FORNECIMENTO E INSTALAÇÃO.</t>
  </si>
  <si>
    <t>PONTO DE ESGOTO COM TUBO DE PVC RÍGIDO SOLDÁVEL DE Ø 100 MM (VASO SANITÁRIO)</t>
  </si>
  <si>
    <t>PONTO DE ESGOTO COM TUBO DE PVC RÍGIDO SOLDÁVEL DE Ø 40 MM (LAVATÓRIOS, MICTÓRIOS, RALOS SIFONADOS, ETC...)</t>
  </si>
  <si>
    <t>11.16</t>
  </si>
  <si>
    <t>PONTO DE ESGOTO COM TUBO DE PVC RÍGIDO SOLDÁVEL DE Ø 50 MM (PIAS DE COZINHA, MÁQUINAS DE LAVAR, ETC...)</t>
  </si>
  <si>
    <t>composição</t>
  </si>
  <si>
    <t>CONTRAPISO EM ARGAMASSA TRAÇO 1:4 (CIMENTO E AREIA), PREPARO MANUAL, APLICADO EM ÁREAS SECAS MENORES QUE 10M2 SOBRE LAJE, ADERIDO, ESPESSURA 2CM, ACABAMENTO NÃO REFORÇADO</t>
  </si>
  <si>
    <t>8.5</t>
  </si>
  <si>
    <t>COMPOSIÇÃO DE PREÇOS</t>
  </si>
  <si>
    <t>Código</t>
  </si>
  <si>
    <t>Descrição do Serviço</t>
  </si>
  <si>
    <t>Unidade</t>
  </si>
  <si>
    <t>01679/ORSE</t>
  </si>
  <si>
    <t>Ponto de esgoto com tubo de pvc rígido soldável de Ø 40 mm (lavatórios, mictórios, ralos sifonados, etc...)</t>
  </si>
  <si>
    <t>*</t>
  </si>
  <si>
    <t>Código sinapi JUN/18</t>
  </si>
  <si>
    <t>Descrição da Composição</t>
  </si>
  <si>
    <t>Unid</t>
  </si>
  <si>
    <t>Quant</t>
  </si>
  <si>
    <t>Custo Unit.</t>
  </si>
  <si>
    <t>Custo Total</t>
  </si>
  <si>
    <t>00000122</t>
  </si>
  <si>
    <t>Adesivo pvc em frasco de 850 gramas</t>
  </si>
  <si>
    <t>kg</t>
  </si>
  <si>
    <t>00020078</t>
  </si>
  <si>
    <t>Pasta lubrificante p/ pvc je</t>
  </si>
  <si>
    <t>00020083</t>
  </si>
  <si>
    <t>Solucao limpadora pvc</t>
  </si>
  <si>
    <t>l</t>
  </si>
  <si>
    <t>00002696</t>
  </si>
  <si>
    <t>Encanador ou bombeiro hidraulico</t>
  </si>
  <si>
    <t>h</t>
  </si>
  <si>
    <t>00003516</t>
  </si>
  <si>
    <t>Joelho pvc, soldavel, bb, 45 graus, dn 40 mm, para esgoto predial</t>
  </si>
  <si>
    <t>00003517</t>
  </si>
  <si>
    <t>Joelho pvc, soldavel, bb, 90 graus, dn 40 mm, para esgoto predial</t>
  </si>
  <si>
    <t>00003767</t>
  </si>
  <si>
    <t>Lixa em folha para parede ou madeira, numero 120 (cor vermelha)</t>
  </si>
  <si>
    <t>00006111</t>
  </si>
  <si>
    <t>Servente</t>
  </si>
  <si>
    <t>00009835</t>
  </si>
  <si>
    <t>Tubo pvc serie normal, dn 40 mm, para esgoto predial (nbr5688)</t>
  </si>
  <si>
    <t>88316</t>
  </si>
  <si>
    <t>Encargos Complementares - Servente</t>
  </si>
  <si>
    <t>88267</t>
  </si>
  <si>
    <t>Encargos Complementares - Encanador</t>
  </si>
  <si>
    <t>Totais</t>
  </si>
  <si>
    <t>Equipamento</t>
  </si>
  <si>
    <t>Material</t>
  </si>
  <si>
    <t>Mão-de-Obra</t>
  </si>
  <si>
    <t>Enc. Social</t>
  </si>
  <si>
    <t>Valor Total</t>
  </si>
  <si>
    <t>0.00</t>
  </si>
  <si>
    <t>01683/ORSE</t>
  </si>
  <si>
    <t>Ponto de esgoto com tubo de pvc rígido soldável de Ø 100 mm (vaso sanitário)</t>
  </si>
  <si>
    <t>pt</t>
  </si>
  <si>
    <t>00000013</t>
  </si>
  <si>
    <t>Estopa</t>
  </si>
  <si>
    <t>00003520</t>
  </si>
  <si>
    <t>Joelho pvc, soldavel, pb, 90 graus, dn 100 mm, para esgoto predial</t>
  </si>
  <si>
    <t>00009836</t>
  </si>
  <si>
    <t>Tubo pvc serie normal, dn 100 mm, para esgoto predial (nbr 5688)</t>
  </si>
  <si>
    <t>00010908</t>
  </si>
  <si>
    <t>Juncao de reducao invertida, pvc soldavel, 100 x 50 mm, serie normal para esgoto predial</t>
  </si>
  <si>
    <t>Ponto de esgoto com tubo de pvc rígido soldável de Ø 50 mm (pias de cozinha, máquinas de lavar, etc...)</t>
  </si>
  <si>
    <t>00003518</t>
  </si>
  <si>
    <t>Joelho pvc, soldavel, pb, 45 graus, dn 50 mm, para esgoto predial</t>
  </si>
  <si>
    <t>00007097</t>
  </si>
  <si>
    <t>Te sanitario, pvc, dn 50 x 50 mm, serie normal, para esgoto predial</t>
  </si>
  <si>
    <t>Tubo pvc serie normal, dn 50 mm, para esgoto predial (nbr 5688)</t>
  </si>
  <si>
    <t>00009838</t>
  </si>
  <si>
    <t>04274/ORSE</t>
  </si>
  <si>
    <t>Barra de apoio em tubo de aço galvanizado, d= 1 1/2", inclusive pintura em esmalte sintético</t>
  </si>
  <si>
    <t>00021012</t>
  </si>
  <si>
    <t>TUBO ACO GALVANIZADO COM COSTURA, CLASSE LEVE, DN 40 MM ( 1 1/2"), E = 3,00 MM, *3,48* KG/M (NBR 5580)</t>
  </si>
  <si>
    <t>00010999</t>
  </si>
  <si>
    <t>ELETRODO REVESTIDO AWS - E6013, DIAMETRO IGUAL A 4,00 MM</t>
  </si>
  <si>
    <t>00004750</t>
  </si>
  <si>
    <t>PEDREIRO</t>
  </si>
  <si>
    <t>SERVENTE DE OBRAS</t>
  </si>
  <si>
    <t>00006160</t>
  </si>
  <si>
    <t>SOLDADOR</t>
  </si>
  <si>
    <t>73548</t>
  </si>
  <si>
    <t>ARGAMASSA TRACO 1:3 (CIMENTO E AREIA), PREPARO MANUAL, INCLUSO ADITIVO IMPERMEABILIZANTE</t>
  </si>
  <si>
    <t>m3</t>
  </si>
  <si>
    <t>95468</t>
  </si>
  <si>
    <t>PINTURA ESMALTE BRILHANTE (2 DEMAOS) SOBRE SUPERFICIE METALICA, INCLUSIVE PROTECAO COM ZARCAO (1 DEMAO)</t>
  </si>
  <si>
    <t>m2</t>
  </si>
  <si>
    <t>SERVENTE COM ENCARGOS COMPLEMENTARES</t>
  </si>
  <si>
    <t>88309</t>
  </si>
  <si>
    <t>PEDREIRO COM ENCARGOS COMPLEMENTARES</t>
  </si>
  <si>
    <t>88317</t>
  </si>
  <si>
    <t>SOLDADOR COM ENCARGOS COMPLEMENTARES</t>
  </si>
  <si>
    <t>Terceiros</t>
  </si>
  <si>
    <t>BARRA DE APOIO EM TUBO DE AÇO GALVANIZADO, D= 1 1/2", INCLUSIVE PINTURA EM ESMALTE SINTÉTICO</t>
  </si>
  <si>
    <t>V = 0,60 x 0,60 x 0,80 x 8 + 0,60 x 0,60 x 0,80 x 8</t>
  </si>
  <si>
    <t>Vtotal = 20,03 + 4,61</t>
  </si>
  <si>
    <t>V = 24,64 x 80%</t>
  </si>
  <si>
    <t>V = 42,27- 19,71</t>
  </si>
  <si>
    <t>V = 4 x 3,00 x 0,20 x 0,20 + 4 x 2,20 x 0,20 x 0,20 + 8 x 3,00 x 0,12 x 0,40</t>
  </si>
  <si>
    <t>PREFEITURA MUNICIPAL DE ITAPOROROCA</t>
  </si>
  <si>
    <t>EXECUÇÃO DE ESTRUTURAS DE CONCRETO ARMADO, PARA EDIFICAÇÃO INSTITUCIONAL TÉRREA, FCK = 25 MPA (VIGAS)</t>
  </si>
  <si>
    <t>OBRA: CONSTRUÇÃO DO PRÉDIO DA ESCOLA MUNICIPAL DE ENSINO FUNDAMENTAL SANTA HELENA</t>
  </si>
  <si>
    <t>MEMÓRIA DE CÁLCULO DO BLOCO DE SERVIÇOS</t>
  </si>
  <si>
    <t>CONSTRUÇÃO COM 06 SALAS DE AULA</t>
  </si>
  <si>
    <t>PLANILHA ORÇAMENTÁRIA DO BLOCO DE SERVIÇOS</t>
  </si>
  <si>
    <t xml:space="preserve">DISCRIMINAÇÃO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</si>
</sst>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#,##0.000"/>
    <numFmt numFmtId="174" formatCode="_(* #,##0.000_);_(* \(#,##0.000\);_(* &quot;-&quot;??_);_(@_)"/>
    <numFmt numFmtId="175" formatCode="_(* #,##0.0000_);_(* \(#,##0.0000\);_(* &quot;-&quot;??_);_(@_)"/>
    <numFmt numFmtId="176" formatCode="_(* #,##0.00_);_(* \(#,##0.00\);_(* \-??_);_(@_)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</numFmts>
  <fonts count="50">
    <font>
      <sz val="10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8"/>
      <color rgb="FF000000"/>
      <name val="Verdana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BF5E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/>
    </xf>
    <xf numFmtId="171" fontId="0" fillId="0" borderId="0" xfId="62" applyFont="1" applyAlignment="1">
      <alignment/>
    </xf>
    <xf numFmtId="0" fontId="2" fillId="0" borderId="0" xfId="0" applyFont="1" applyAlignment="1">
      <alignment/>
    </xf>
    <xf numFmtId="171" fontId="2" fillId="0" borderId="0" xfId="62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1" fontId="0" fillId="0" borderId="0" xfId="62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171" fontId="3" fillId="0" borderId="10" xfId="62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71" fontId="2" fillId="0" borderId="0" xfId="62" applyFont="1" applyFill="1" applyAlignment="1">
      <alignment/>
    </xf>
    <xf numFmtId="171" fontId="3" fillId="0" borderId="10" xfId="62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justify"/>
    </xf>
    <xf numFmtId="0" fontId="3" fillId="0" borderId="10" xfId="0" applyFont="1" applyBorder="1" applyAlignment="1">
      <alignment horizontal="right" vertical="center"/>
    </xf>
    <xf numFmtId="171" fontId="3" fillId="0" borderId="10" xfId="62" applyFont="1" applyFill="1" applyBorder="1" applyAlignment="1">
      <alignment horizontal="right" vertical="justify"/>
    </xf>
    <xf numFmtId="0" fontId="3" fillId="0" borderId="0" xfId="0" applyFont="1" applyAlignment="1">
      <alignment horizontal="right"/>
    </xf>
    <xf numFmtId="171" fontId="3" fillId="0" borderId="0" xfId="62" applyFont="1" applyAlignment="1">
      <alignment horizontal="right"/>
    </xf>
    <xf numFmtId="171" fontId="3" fillId="0" borderId="10" xfId="62" applyFont="1" applyBorder="1" applyAlignment="1">
      <alignment horizontal="center" vertical="justify"/>
    </xf>
    <xf numFmtId="171" fontId="3" fillId="0" borderId="10" xfId="62" applyFont="1" applyBorder="1" applyAlignment="1">
      <alignment horizontal="right" vertical="justify"/>
    </xf>
    <xf numFmtId="171" fontId="2" fillId="0" borderId="0" xfId="62" applyFont="1" applyBorder="1" applyAlignment="1">
      <alignment/>
    </xf>
    <xf numFmtId="0" fontId="2" fillId="0" borderId="11" xfId="0" applyFont="1" applyBorder="1" applyAlignment="1">
      <alignment horizontal="left" vertical="justify"/>
    </xf>
    <xf numFmtId="171" fontId="2" fillId="0" borderId="0" xfId="62" applyFont="1" applyAlignment="1">
      <alignment/>
    </xf>
    <xf numFmtId="171" fontId="3" fillId="0" borderId="10" xfId="62" applyFont="1" applyBorder="1" applyAlignment="1">
      <alignment horizontal="right"/>
    </xf>
    <xf numFmtId="171" fontId="2" fillId="0" borderId="0" xfId="62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171" fontId="2" fillId="0" borderId="0" xfId="62" applyFont="1" applyBorder="1" applyAlignment="1">
      <alignment/>
    </xf>
    <xf numFmtId="171" fontId="2" fillId="0" borderId="0" xfId="62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171" fontId="3" fillId="0" borderId="10" xfId="62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171" fontId="2" fillId="0" borderId="0" xfId="62" applyFont="1" applyFill="1" applyBorder="1" applyAlignment="1">
      <alignment/>
    </xf>
    <xf numFmtId="171" fontId="2" fillId="0" borderId="0" xfId="62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33" borderId="10" xfId="0" applyFont="1" applyFill="1" applyBorder="1" applyAlignment="1">
      <alignment horizontal="right"/>
    </xf>
    <xf numFmtId="171" fontId="2" fillId="0" borderId="0" xfId="0" applyNumberFormat="1" applyFont="1" applyAlignment="1">
      <alignment horizontal="right"/>
    </xf>
    <xf numFmtId="0" fontId="2" fillId="0" borderId="12" xfId="0" applyFont="1" applyFill="1" applyBorder="1" applyAlignment="1">
      <alignment vertical="justify"/>
    </xf>
    <xf numFmtId="0" fontId="2" fillId="0" borderId="0" xfId="0" applyFont="1" applyFill="1" applyBorder="1" applyAlignment="1">
      <alignment vertical="justify"/>
    </xf>
    <xf numFmtId="0" fontId="47" fillId="0" borderId="12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71" fontId="3" fillId="0" borderId="13" xfId="62" applyFont="1" applyFill="1" applyBorder="1" applyAlignment="1" applyProtection="1">
      <alignment/>
      <protection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71" fontId="2" fillId="0" borderId="13" xfId="62" applyFont="1" applyFill="1" applyBorder="1" applyAlignment="1" applyProtection="1">
      <alignment/>
      <protection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171" fontId="2" fillId="0" borderId="13" xfId="62" applyFont="1" applyFill="1" applyBorder="1" applyAlignment="1" applyProtection="1">
      <alignment wrapText="1"/>
      <protection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wrapText="1"/>
    </xf>
    <xf numFmtId="171" fontId="2" fillId="0" borderId="13" xfId="62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171" fontId="2" fillId="0" borderId="14" xfId="62" applyFont="1" applyFill="1" applyBorder="1" applyAlignment="1" applyProtection="1">
      <alignment/>
      <protection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left" vertical="center"/>
    </xf>
    <xf numFmtId="171" fontId="2" fillId="0" borderId="10" xfId="62" applyFont="1" applyFill="1" applyBorder="1" applyAlignment="1">
      <alignment horizontal="center"/>
    </xf>
    <xf numFmtId="171" fontId="3" fillId="0" borderId="10" xfId="62" applyFont="1" applyFill="1" applyBorder="1" applyAlignment="1">
      <alignment/>
    </xf>
    <xf numFmtId="171" fontId="2" fillId="0" borderId="10" xfId="62" applyFont="1" applyFill="1" applyBorder="1" applyAlignment="1">
      <alignment/>
    </xf>
    <xf numFmtId="0" fontId="2" fillId="0" borderId="10" xfId="0" applyFont="1" applyBorder="1" applyAlignment="1">
      <alignment vertical="justify"/>
    </xf>
    <xf numFmtId="0" fontId="2" fillId="0" borderId="10" xfId="0" applyFont="1" applyFill="1" applyBorder="1" applyAlignment="1">
      <alignment horizontal="center" vertical="justify"/>
    </xf>
    <xf numFmtId="171" fontId="2" fillId="0" borderId="10" xfId="62" applyFont="1" applyFill="1" applyBorder="1" applyAlignment="1">
      <alignment vertical="justify"/>
    </xf>
    <xf numFmtId="171" fontId="2" fillId="0" borderId="10" xfId="62" applyFont="1" applyFill="1" applyBorder="1" applyAlignment="1">
      <alignment horizontal="center" vertical="justify"/>
    </xf>
    <xf numFmtId="171" fontId="47" fillId="0" borderId="10" xfId="62" applyFont="1" applyFill="1" applyBorder="1" applyAlignment="1">
      <alignment/>
    </xf>
    <xf numFmtId="171" fontId="47" fillId="0" borderId="10" xfId="62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171" fontId="2" fillId="0" borderId="10" xfId="62" applyFont="1" applyFill="1" applyBorder="1" applyAlignment="1">
      <alignment wrapText="1"/>
    </xf>
    <xf numFmtId="171" fontId="2" fillId="0" borderId="10" xfId="62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justify"/>
    </xf>
    <xf numFmtId="0" fontId="2" fillId="0" borderId="13" xfId="0" applyFont="1" applyBorder="1" applyAlignment="1">
      <alignment vertical="justify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71" fontId="2" fillId="0" borderId="10" xfId="62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left" vertical="justify"/>
    </xf>
    <xf numFmtId="0" fontId="2" fillId="0" borderId="10" xfId="0" applyFont="1" applyFill="1" applyBorder="1" applyAlignment="1">
      <alignment vertical="justify"/>
    </xf>
    <xf numFmtId="0" fontId="2" fillId="0" borderId="0" xfId="0" applyFont="1" applyBorder="1" applyAlignment="1">
      <alignment horizontal="left" vertical="justify"/>
    </xf>
    <xf numFmtId="0" fontId="2" fillId="0" borderId="10" xfId="0" applyFont="1" applyBorder="1" applyAlignment="1">
      <alignment horizontal="left" vertical="justify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Border="1" applyAlignment="1">
      <alignment/>
    </xf>
    <xf numFmtId="171" fontId="2" fillId="0" borderId="13" xfId="62" applyFont="1" applyFill="1" applyBorder="1" applyAlignment="1" applyProtection="1">
      <alignment horizontal="left" wrapText="1"/>
      <protection/>
    </xf>
    <xf numFmtId="0" fontId="2" fillId="0" borderId="13" xfId="0" applyFont="1" applyBorder="1" applyAlignment="1">
      <alignment horizontal="left" vertical="justify" wrapText="1"/>
    </xf>
    <xf numFmtId="171" fontId="2" fillId="0" borderId="13" xfId="62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171" fontId="3" fillId="0" borderId="10" xfId="62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justify" wrapText="1"/>
    </xf>
    <xf numFmtId="171" fontId="2" fillId="0" borderId="10" xfId="62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171" fontId="2" fillId="0" borderId="10" xfId="62" applyFont="1" applyBorder="1" applyAlignment="1">
      <alignment horizontal="left" wrapText="1"/>
    </xf>
    <xf numFmtId="171" fontId="2" fillId="0" borderId="10" xfId="62" applyFont="1" applyBorder="1" applyAlignment="1">
      <alignment horizontal="left"/>
    </xf>
    <xf numFmtId="0" fontId="8" fillId="34" borderId="0" xfId="0" applyFont="1" applyFill="1" applyAlignment="1">
      <alignment horizontal="center" vertical="center" wrapText="1"/>
    </xf>
    <xf numFmtId="171" fontId="8" fillId="34" borderId="0" xfId="62" applyFont="1" applyFill="1" applyAlignment="1">
      <alignment horizontal="center" vertical="center" wrapText="1"/>
    </xf>
    <xf numFmtId="0" fontId="9" fillId="35" borderId="0" xfId="0" applyFont="1" applyFill="1" applyAlignment="1">
      <alignment vertical="center" wrapText="1"/>
    </xf>
    <xf numFmtId="171" fontId="9" fillId="35" borderId="0" xfId="62" applyFont="1" applyFill="1" applyAlignment="1">
      <alignment horizontal="center" vertical="center" wrapText="1"/>
    </xf>
    <xf numFmtId="0" fontId="9" fillId="35" borderId="0" xfId="0" applyFont="1" applyFill="1" applyAlignment="1">
      <alignment horizontal="center" vertical="center" wrapText="1"/>
    </xf>
    <xf numFmtId="49" fontId="9" fillId="35" borderId="0" xfId="0" applyNumberFormat="1" applyFont="1" applyFill="1" applyAlignment="1">
      <alignment vertical="center" wrapText="1"/>
    </xf>
    <xf numFmtId="171" fontId="9" fillId="35" borderId="0" xfId="62" applyFont="1" applyFill="1" applyAlignment="1">
      <alignment horizontal="right" vertical="center" wrapText="1"/>
    </xf>
    <xf numFmtId="43" fontId="9" fillId="35" borderId="0" xfId="0" applyNumberFormat="1" applyFont="1" applyFill="1" applyAlignment="1">
      <alignment horizontal="center" vertical="center" wrapText="1"/>
    </xf>
    <xf numFmtId="174" fontId="9" fillId="35" borderId="0" xfId="62" applyNumberFormat="1" applyFont="1" applyFill="1" applyAlignment="1">
      <alignment horizontal="right" vertical="center" wrapText="1"/>
    </xf>
    <xf numFmtId="0" fontId="48" fillId="35" borderId="0" xfId="0" applyFont="1" applyFill="1" applyAlignment="1">
      <alignment vertical="center" wrapText="1"/>
    </xf>
    <xf numFmtId="0" fontId="48" fillId="35" borderId="0" xfId="0" applyFont="1" applyFill="1" applyAlignment="1">
      <alignment horizontal="center" vertical="center" wrapText="1"/>
    </xf>
    <xf numFmtId="49" fontId="49" fillId="35" borderId="0" xfId="0" applyNumberFormat="1" applyFont="1" applyFill="1" applyAlignment="1">
      <alignment vertical="center" wrapText="1"/>
    </xf>
    <xf numFmtId="171" fontId="48" fillId="35" borderId="0" xfId="62" applyFont="1" applyFill="1" applyAlignment="1">
      <alignment horizontal="right" vertical="center" wrapText="1"/>
    </xf>
    <xf numFmtId="0" fontId="48" fillId="35" borderId="0" xfId="0" applyFont="1" applyFill="1" applyAlignment="1">
      <alignment horizontal="right" vertical="center" wrapText="1"/>
    </xf>
    <xf numFmtId="49" fontId="0" fillId="0" borderId="0" xfId="0" applyNumberFormat="1" applyFont="1" applyAlignment="1">
      <alignment/>
    </xf>
    <xf numFmtId="0" fontId="9" fillId="34" borderId="0" xfId="0" applyFont="1" applyFill="1" applyAlignment="1">
      <alignment horizontal="center" vertical="center" wrapText="1"/>
    </xf>
    <xf numFmtId="171" fontId="48" fillId="35" borderId="0" xfId="62" applyFont="1" applyFill="1" applyAlignment="1">
      <alignment horizontal="center" vertical="center" wrapText="1"/>
    </xf>
    <xf numFmtId="43" fontId="48" fillId="35" borderId="0" xfId="0" applyNumberFormat="1" applyFont="1" applyFill="1" applyAlignment="1">
      <alignment horizontal="center" vertical="center" wrapText="1"/>
    </xf>
    <xf numFmtId="43" fontId="8" fillId="35" borderId="0" xfId="0" applyNumberFormat="1" applyFont="1" applyFill="1" applyAlignment="1">
      <alignment horizontal="center" vertical="center" wrapText="1"/>
    </xf>
    <xf numFmtId="49" fontId="3" fillId="0" borderId="10" xfId="62" applyNumberFormat="1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71" fontId="3" fillId="0" borderId="10" xfId="62" applyFont="1" applyFill="1" applyBorder="1" applyAlignment="1" applyProtection="1">
      <alignment horizontal="right"/>
      <protection/>
    </xf>
    <xf numFmtId="176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top"/>
    </xf>
    <xf numFmtId="176" fontId="2" fillId="0" borderId="10" xfId="0" applyNumberFormat="1" applyFont="1" applyBorder="1" applyAlignment="1">
      <alignment/>
    </xf>
    <xf numFmtId="171" fontId="2" fillId="0" borderId="10" xfId="62" applyFont="1" applyFill="1" applyBorder="1" applyAlignment="1" applyProtection="1">
      <alignment horizontal="right"/>
      <protection/>
    </xf>
    <xf numFmtId="171" fontId="3" fillId="0" borderId="10" xfId="62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justify"/>
    </xf>
    <xf numFmtId="171" fontId="2" fillId="0" borderId="10" xfId="62" applyFont="1" applyBorder="1" applyAlignment="1">
      <alignment horizontal="center"/>
    </xf>
    <xf numFmtId="176" fontId="2" fillId="0" borderId="10" xfId="62" applyNumberFormat="1" applyFont="1" applyFill="1" applyBorder="1" applyAlignment="1" applyProtection="1">
      <alignment horizontal="right"/>
      <protection/>
    </xf>
    <xf numFmtId="176" fontId="2" fillId="0" borderId="10" xfId="62" applyNumberFormat="1" applyFont="1" applyFill="1" applyBorder="1" applyAlignment="1" applyProtection="1">
      <alignment/>
      <protection/>
    </xf>
    <xf numFmtId="171" fontId="3" fillId="0" borderId="10" xfId="62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71" fontId="2" fillId="0" borderId="10" xfId="62" applyFont="1" applyBorder="1" applyAlignment="1">
      <alignment/>
    </xf>
    <xf numFmtId="171" fontId="3" fillId="0" borderId="10" xfId="62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2" fillId="0" borderId="10" xfId="0" applyFont="1" applyFill="1" applyBorder="1" applyAlignment="1">
      <alignment horizontal="center"/>
    </xf>
    <xf numFmtId="171" fontId="2" fillId="0" borderId="10" xfId="62" applyNumberFormat="1" applyFont="1" applyBorder="1" applyAlignment="1">
      <alignment horizontal="right"/>
    </xf>
    <xf numFmtId="171" fontId="2" fillId="0" borderId="10" xfId="62" applyNumberFormat="1" applyFont="1" applyBorder="1" applyAlignment="1">
      <alignment/>
    </xf>
    <xf numFmtId="171" fontId="2" fillId="0" borderId="10" xfId="62" applyFont="1" applyFill="1" applyBorder="1" applyAlignment="1">
      <alignment horizontal="left"/>
    </xf>
    <xf numFmtId="0" fontId="3" fillId="0" borderId="10" xfId="0" applyFont="1" applyBorder="1" applyAlignment="1">
      <alignment vertical="justify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8" fillId="34" borderId="0" xfId="0" applyFont="1" applyFill="1" applyAlignment="1">
      <alignment horizontal="center" vertical="center" wrapText="1"/>
    </xf>
    <xf numFmtId="0" fontId="9" fillId="35" borderId="0" xfId="0" applyFont="1" applyFill="1" applyAlignment="1">
      <alignment horizontal="left" vertical="center" wrapText="1"/>
    </xf>
    <xf numFmtId="0" fontId="48" fillId="35" borderId="0" xfId="0" applyFont="1" applyFill="1" applyAlignment="1">
      <alignment horizontal="left" vertical="center" wrapText="1"/>
    </xf>
    <xf numFmtId="0" fontId="9" fillId="3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62" applyNumberFormat="1" applyFont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&#225;rio\Documents\Cris\TRABALHO\PROJETOS%20LEVANTADOS\Cai&#231;ara\2011\E.M.E.F.%20M%20-%20com%204%20salas%20de%20aula%2027-12-11\QUIOSQU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LOCO%20PEDAG&#211;GICO%20TO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BS%20PORORO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 calc"/>
      <sheetName val="orçam"/>
      <sheetName val="Plan1"/>
    </sheetNames>
    <sheetDataSet>
      <sheetData sheetId="0">
        <row r="9">
          <cell r="B9" t="str">
            <v>SERVIÇOS PRELIMINARES</v>
          </cell>
        </row>
        <row r="13">
          <cell r="B13" t="str">
            <v>LOCACAO CONVENCIONAL DE OBRA, ATRAVÉS DE GABARITO DE TABUAS CORRIDAS PONTALETADAS A CADA 1,50M</v>
          </cell>
        </row>
        <row r="16">
          <cell r="B16" t="str">
            <v>MOVIMENTO DE TERRA</v>
          </cell>
        </row>
        <row r="31">
          <cell r="B31" t="str">
            <v>FUNDAÇÕES</v>
          </cell>
        </row>
        <row r="43">
          <cell r="B43" t="str">
            <v>CONCRETO ARMADO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m Cal"/>
      <sheetName val="planilha"/>
      <sheetName val="COMPOSIÇÃO"/>
    </sheetNames>
    <sheetDataSet>
      <sheetData sheetId="0">
        <row r="8">
          <cell r="B8" t="str">
            <v>LIMPEZA MANUAL DO TERRENO (C/ RASPAGEM SUPERFICIAL)</v>
          </cell>
        </row>
        <row r="9">
          <cell r="D9" t="str">
            <v>m²</v>
          </cell>
        </row>
        <row r="21">
          <cell r="B21" t="str">
            <v>ATERRO APILOADO(MANUAL) EM CAMADAS DE 20 CM </v>
          </cell>
        </row>
        <row r="25">
          <cell r="D25" t="str">
            <v>m³</v>
          </cell>
        </row>
        <row r="27">
          <cell r="D27" t="str">
            <v>m³</v>
          </cell>
        </row>
        <row r="42">
          <cell r="D42" t="str">
            <v>m³</v>
          </cell>
        </row>
        <row r="46">
          <cell r="D46" t="str">
            <v>m²</v>
          </cell>
        </row>
        <row r="53">
          <cell r="B53" t="str">
            <v>TRAMA DE MADEIRA COMPOSTA POR TERÇAS PARA TELHADOS DE ATÉ 2 ÁGUAS PARA TELHA ONDULADA DE FIBROCIMENTO, METÁLICA, PLÁSTICA OU TERMOACÚSTICA, INCLUSO TRANSPORTE VERTICAL</v>
          </cell>
        </row>
        <row r="54">
          <cell r="D54" t="str">
            <v>m²</v>
          </cell>
        </row>
        <row r="55">
          <cell r="B55" t="str">
            <v>TELHAMENTO COM TELHA ONDULADA DE FIBROCIMENTO E = 6 MM, COM RECOBRIMENTO LATERAL DE 1/4 DE ONDA PARA TELHADO COM INCLINAÇÃO MAIOR QUE 10°, COM ATÉ 2 ÁGUAS, INCLUSO IÇAMENTO</v>
          </cell>
        </row>
        <row r="56">
          <cell r="D56" t="str">
            <v>m²</v>
          </cell>
        </row>
        <row r="57">
          <cell r="B57" t="str">
            <v>CALHA EM CHAPA DE AÇO GALVANIZADO NÚMERO 24, DESENVOLVIMENTO DE 100 CM , INCLUSO TRANSPORTE VERTICAL.</v>
          </cell>
        </row>
        <row r="58">
          <cell r="D58" t="str">
            <v>m</v>
          </cell>
        </row>
        <row r="60">
          <cell r="D60" t="str">
            <v>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m calc"/>
      <sheetName val="planilha"/>
      <sheetName val="cronog"/>
      <sheetName val="composição"/>
    </sheetNames>
    <sheetDataSet>
      <sheetData sheetId="0">
        <row r="1">
          <cell r="A1" t="str">
            <v>ESTADO DA PARAIBA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zoomScale="120" zoomScaleNormal="120" zoomScalePageLayoutView="0" workbookViewId="0" topLeftCell="A1">
      <selection activeCell="A4" sqref="A4:D4"/>
    </sheetView>
  </sheetViews>
  <sheetFormatPr defaultColWidth="9.140625" defaultRowHeight="12.75"/>
  <cols>
    <col min="1" max="1" width="6.7109375" style="37" customWidth="1"/>
    <col min="2" max="2" width="70.140625" style="36" customWidth="1"/>
    <col min="3" max="3" width="10.140625" style="39" customWidth="1"/>
    <col min="4" max="4" width="6.7109375" style="40" customWidth="1"/>
    <col min="5" max="16384" width="8.8515625" style="36" customWidth="1"/>
  </cols>
  <sheetData>
    <row r="1" spans="1:4" ht="11.25">
      <c r="A1" s="175" t="s">
        <v>0</v>
      </c>
      <c r="B1" s="175"/>
      <c r="C1" s="175"/>
      <c r="D1" s="175"/>
    </row>
    <row r="2" spans="1:4" ht="11.25">
      <c r="A2" s="175" t="s">
        <v>359</v>
      </c>
      <c r="B2" s="175"/>
      <c r="C2" s="175"/>
      <c r="D2" s="175"/>
    </row>
    <row r="3" spans="1:4" ht="11.25">
      <c r="A3" s="175" t="s">
        <v>361</v>
      </c>
      <c r="B3" s="175"/>
      <c r="C3" s="175"/>
      <c r="D3" s="175"/>
    </row>
    <row r="4" spans="1:4" ht="11.25">
      <c r="A4" s="173" t="s">
        <v>363</v>
      </c>
      <c r="B4" s="173"/>
      <c r="C4" s="173"/>
      <c r="D4" s="173"/>
    </row>
    <row r="5" spans="2:5" ht="11.25">
      <c r="B5" s="173"/>
      <c r="C5" s="173"/>
      <c r="D5" s="173"/>
      <c r="E5" s="173"/>
    </row>
    <row r="6" spans="1:5" ht="12">
      <c r="A6" s="174" t="s">
        <v>362</v>
      </c>
      <c r="B6" s="174"/>
      <c r="C6" s="174"/>
      <c r="D6" s="174"/>
      <c r="E6" s="38"/>
    </row>
    <row r="8" spans="1:4" ht="12">
      <c r="A8" s="62" t="s">
        <v>15</v>
      </c>
      <c r="B8" s="63" t="s">
        <v>59</v>
      </c>
      <c r="C8" s="64" t="s">
        <v>1</v>
      </c>
      <c r="D8" s="65" t="s">
        <v>2</v>
      </c>
    </row>
    <row r="9" spans="1:4" ht="12">
      <c r="A9" s="66" t="s">
        <v>3</v>
      </c>
      <c r="B9" s="67" t="s">
        <v>60</v>
      </c>
      <c r="C9" s="64"/>
      <c r="D9" s="65"/>
    </row>
    <row r="10" spans="1:4" ht="11.25">
      <c r="A10" s="66"/>
      <c r="B10" s="67" t="s">
        <v>134</v>
      </c>
      <c r="C10" s="68">
        <v>103.46</v>
      </c>
      <c r="D10" s="69" t="s">
        <v>4</v>
      </c>
    </row>
    <row r="11" spans="1:8" ht="22.5">
      <c r="A11" s="66" t="s">
        <v>61</v>
      </c>
      <c r="B11" s="70" t="s">
        <v>62</v>
      </c>
      <c r="C11" s="71"/>
      <c r="D11" s="72"/>
      <c r="E11" s="73"/>
      <c r="F11" s="73"/>
      <c r="G11" s="73"/>
      <c r="H11" s="73"/>
    </row>
    <row r="12" spans="1:4" ht="11.25">
      <c r="A12" s="66"/>
      <c r="B12" s="67" t="s">
        <v>71</v>
      </c>
      <c r="C12" s="68">
        <v>103.46</v>
      </c>
      <c r="D12" s="69" t="s">
        <v>4</v>
      </c>
    </row>
    <row r="13" spans="1:4" ht="12">
      <c r="A13" s="62"/>
      <c r="B13" s="74"/>
      <c r="C13" s="68"/>
      <c r="D13" s="69"/>
    </row>
    <row r="14" spans="1:4" ht="12">
      <c r="A14" s="62" t="s">
        <v>16</v>
      </c>
      <c r="B14" s="63" t="s">
        <v>63</v>
      </c>
      <c r="C14" s="64"/>
      <c r="D14" s="65"/>
    </row>
    <row r="15" spans="1:8" ht="22.5">
      <c r="A15" s="66" t="s">
        <v>35</v>
      </c>
      <c r="B15" s="70" t="s">
        <v>72</v>
      </c>
      <c r="C15" s="71"/>
      <c r="D15" s="72"/>
      <c r="E15" s="73"/>
      <c r="F15" s="73"/>
      <c r="G15" s="73"/>
      <c r="H15" s="73"/>
    </row>
    <row r="16" spans="1:4" ht="22.5">
      <c r="A16" s="66"/>
      <c r="B16" s="75" t="s">
        <v>131</v>
      </c>
      <c r="C16" s="68"/>
      <c r="D16" s="69"/>
    </row>
    <row r="17" spans="1:4" ht="11.25">
      <c r="A17" s="66"/>
      <c r="B17" s="76" t="s">
        <v>132</v>
      </c>
      <c r="C17" s="74"/>
      <c r="D17" s="69"/>
    </row>
    <row r="18" spans="1:4" ht="11.25">
      <c r="A18" s="66"/>
      <c r="B18" s="76" t="s">
        <v>133</v>
      </c>
      <c r="C18" s="79">
        <v>20.03</v>
      </c>
      <c r="D18" s="69" t="s">
        <v>33</v>
      </c>
    </row>
    <row r="19" spans="1:8" ht="22.5">
      <c r="A19" s="66" t="s">
        <v>17</v>
      </c>
      <c r="B19" s="70" t="s">
        <v>73</v>
      </c>
      <c r="C19" s="71"/>
      <c r="D19" s="72"/>
      <c r="E19" s="73"/>
      <c r="F19" s="73"/>
      <c r="G19" s="73"/>
      <c r="H19" s="73"/>
    </row>
    <row r="20" spans="1:4" ht="11.25">
      <c r="A20" s="66"/>
      <c r="B20" s="74" t="s">
        <v>354</v>
      </c>
      <c r="C20" s="68">
        <v>4.61</v>
      </c>
      <c r="D20" s="69" t="s">
        <v>33</v>
      </c>
    </row>
    <row r="21" spans="1:4" ht="11.25">
      <c r="A21" s="66"/>
      <c r="B21" s="74" t="s">
        <v>355</v>
      </c>
      <c r="C21" s="68">
        <f>SUM(C18:C20)</f>
        <v>24.64</v>
      </c>
      <c r="D21" s="69" t="s">
        <v>33</v>
      </c>
    </row>
    <row r="22" spans="1:4" ht="11.25">
      <c r="A22" s="66" t="s">
        <v>41</v>
      </c>
      <c r="B22" s="77" t="s">
        <v>64</v>
      </c>
      <c r="C22" s="74"/>
      <c r="D22" s="69"/>
    </row>
    <row r="23" spans="1:4" ht="11.25">
      <c r="A23" s="66"/>
      <c r="B23" s="76" t="s">
        <v>135</v>
      </c>
      <c r="C23" s="74"/>
      <c r="D23" s="69"/>
    </row>
    <row r="24" spans="1:4" ht="11.25">
      <c r="A24" s="66"/>
      <c r="B24" s="76" t="s">
        <v>136</v>
      </c>
      <c r="C24" s="74">
        <v>42.27</v>
      </c>
      <c r="D24" s="69" t="s">
        <v>33</v>
      </c>
    </row>
    <row r="25" spans="1:4" ht="11.25">
      <c r="A25" s="66" t="s">
        <v>65</v>
      </c>
      <c r="B25" s="76" t="s">
        <v>74</v>
      </c>
      <c r="C25" s="74"/>
      <c r="D25" s="69"/>
    </row>
    <row r="26" spans="1:4" ht="11.25">
      <c r="A26" s="66"/>
      <c r="B26" s="76" t="s">
        <v>356</v>
      </c>
      <c r="C26" s="74">
        <v>19.71</v>
      </c>
      <c r="D26" s="69" t="s">
        <v>33</v>
      </c>
    </row>
    <row r="27" spans="1:4" ht="11.25">
      <c r="A27" s="66" t="s">
        <v>66</v>
      </c>
      <c r="B27" s="76" t="s">
        <v>75</v>
      </c>
      <c r="C27" s="74"/>
      <c r="D27" s="69"/>
    </row>
    <row r="28" spans="1:4" ht="11.25">
      <c r="A28" s="66"/>
      <c r="B28" s="76" t="s">
        <v>357</v>
      </c>
      <c r="C28" s="74">
        <v>22.56</v>
      </c>
      <c r="D28" s="69" t="s">
        <v>33</v>
      </c>
    </row>
    <row r="29" spans="1:4" ht="11.25">
      <c r="A29" s="66"/>
      <c r="B29" s="76"/>
      <c r="C29" s="74"/>
      <c r="D29" s="69"/>
    </row>
    <row r="30" spans="1:4" ht="12">
      <c r="A30" s="62" t="s">
        <v>10</v>
      </c>
      <c r="B30" s="63" t="s">
        <v>67</v>
      </c>
      <c r="C30" s="64"/>
      <c r="D30" s="65"/>
    </row>
    <row r="31" spans="1:8" ht="11.25">
      <c r="A31" s="66" t="s">
        <v>18</v>
      </c>
      <c r="B31" s="70" t="s">
        <v>76</v>
      </c>
      <c r="C31" s="70"/>
      <c r="D31" s="70"/>
      <c r="E31" s="73"/>
      <c r="F31" s="73"/>
      <c r="G31" s="73"/>
      <c r="H31" s="73"/>
    </row>
    <row r="32" spans="1:4" ht="11.25">
      <c r="A32" s="66"/>
      <c r="B32" s="76" t="s">
        <v>133</v>
      </c>
      <c r="C32" s="79">
        <v>20.03</v>
      </c>
      <c r="D32" s="69" t="s">
        <v>33</v>
      </c>
    </row>
    <row r="33" spans="1:8" ht="45">
      <c r="A33" s="66" t="s">
        <v>19</v>
      </c>
      <c r="B33" s="70" t="s">
        <v>77</v>
      </c>
      <c r="C33" s="71"/>
      <c r="D33" s="72"/>
      <c r="E33" s="73"/>
      <c r="F33" s="73"/>
      <c r="G33" s="73"/>
      <c r="H33" s="73"/>
    </row>
    <row r="34" spans="1:4" ht="11.25">
      <c r="A34" s="66"/>
      <c r="B34" s="78" t="s">
        <v>137</v>
      </c>
      <c r="C34" s="68"/>
      <c r="D34" s="69"/>
    </row>
    <row r="35" spans="1:4" ht="11.25">
      <c r="A35" s="66"/>
      <c r="B35" s="78" t="s">
        <v>138</v>
      </c>
      <c r="C35" s="68">
        <v>28.58</v>
      </c>
      <c r="D35" s="69" t="s">
        <v>4</v>
      </c>
    </row>
    <row r="36" spans="1:8" ht="22.5">
      <c r="A36" s="66" t="s">
        <v>68</v>
      </c>
      <c r="B36" s="70" t="s">
        <v>78</v>
      </c>
      <c r="C36" s="71"/>
      <c r="D36" s="72"/>
      <c r="E36" s="73"/>
      <c r="F36" s="73"/>
      <c r="G36" s="73"/>
      <c r="H36" s="73"/>
    </row>
    <row r="37" spans="1:4" ht="11.25">
      <c r="A37" s="66"/>
      <c r="B37" s="78" t="s">
        <v>139</v>
      </c>
      <c r="C37" s="68">
        <v>2.86</v>
      </c>
      <c r="D37" s="69" t="s">
        <v>4</v>
      </c>
    </row>
    <row r="38" spans="1:4" ht="22.5">
      <c r="A38" s="66" t="s">
        <v>69</v>
      </c>
      <c r="B38" s="77" t="s">
        <v>79</v>
      </c>
      <c r="C38" s="68"/>
      <c r="D38" s="69"/>
    </row>
    <row r="39" spans="1:4" ht="11.25">
      <c r="A39" s="66"/>
      <c r="B39" s="74" t="s">
        <v>354</v>
      </c>
      <c r="C39" s="68">
        <v>4.61</v>
      </c>
      <c r="D39" s="69" t="s">
        <v>33</v>
      </c>
    </row>
    <row r="40" spans="1:4" ht="11.25">
      <c r="A40" s="66"/>
      <c r="B40" s="74"/>
      <c r="C40" s="68"/>
      <c r="D40" s="69"/>
    </row>
    <row r="41" spans="1:4" ht="12">
      <c r="A41" s="62" t="s">
        <v>11</v>
      </c>
      <c r="B41" s="63" t="s">
        <v>70</v>
      </c>
      <c r="C41" s="64"/>
      <c r="D41" s="65"/>
    </row>
    <row r="42" spans="1:4" ht="22.5">
      <c r="A42" s="66" t="s">
        <v>21</v>
      </c>
      <c r="B42" s="75" t="s">
        <v>80</v>
      </c>
      <c r="C42" s="68"/>
      <c r="D42" s="69"/>
    </row>
    <row r="43" spans="1:4" ht="11.25">
      <c r="A43" s="66"/>
      <c r="B43" s="67" t="s">
        <v>358</v>
      </c>
      <c r="C43" s="68">
        <v>1.98</v>
      </c>
      <c r="D43" s="69" t="s">
        <v>33</v>
      </c>
    </row>
    <row r="44" spans="1:8" ht="22.5">
      <c r="A44" s="66" t="s">
        <v>22</v>
      </c>
      <c r="B44" s="70" t="s">
        <v>81</v>
      </c>
      <c r="C44" s="71"/>
      <c r="D44" s="72"/>
      <c r="E44" s="73"/>
      <c r="F44" s="73"/>
      <c r="G44" s="73"/>
      <c r="H44" s="73"/>
    </row>
    <row r="45" spans="1:4" ht="11.25">
      <c r="A45" s="66"/>
      <c r="B45" s="76" t="s">
        <v>140</v>
      </c>
      <c r="C45" s="68"/>
      <c r="D45" s="69"/>
    </row>
    <row r="46" spans="1:4" ht="11.25">
      <c r="A46" s="66"/>
      <c r="B46" s="76" t="s">
        <v>141</v>
      </c>
      <c r="C46" s="68">
        <v>1.53</v>
      </c>
      <c r="D46" s="69" t="s">
        <v>33</v>
      </c>
    </row>
    <row r="47" spans="1:4" ht="33.75">
      <c r="A47" s="66" t="s">
        <v>38</v>
      </c>
      <c r="B47" s="75" t="s">
        <v>82</v>
      </c>
      <c r="C47" s="68"/>
      <c r="D47" s="69"/>
    </row>
    <row r="48" spans="1:4" ht="11.25">
      <c r="A48" s="80"/>
      <c r="B48" s="81" t="s">
        <v>188</v>
      </c>
      <c r="C48" s="82"/>
      <c r="D48" s="83"/>
    </row>
    <row r="49" spans="1:4" ht="11.25">
      <c r="A49" s="80"/>
      <c r="B49" s="81" t="s">
        <v>142</v>
      </c>
      <c r="C49" s="82">
        <v>65.28</v>
      </c>
      <c r="D49" s="83" t="s">
        <v>4</v>
      </c>
    </row>
    <row r="50" spans="1:4" ht="33.75">
      <c r="A50" s="66" t="s">
        <v>38</v>
      </c>
      <c r="B50" s="75" t="s">
        <v>187</v>
      </c>
      <c r="C50" s="68"/>
      <c r="D50" s="69"/>
    </row>
    <row r="51" spans="1:4" ht="11.25">
      <c r="A51" s="80"/>
      <c r="B51" s="81" t="s">
        <v>189</v>
      </c>
      <c r="C51" s="82"/>
      <c r="D51" s="83"/>
    </row>
    <row r="52" spans="1:4" ht="11.25">
      <c r="A52" s="80"/>
      <c r="B52" s="81" t="s">
        <v>190</v>
      </c>
      <c r="C52" s="82">
        <v>4.24</v>
      </c>
      <c r="D52" s="83" t="s">
        <v>4</v>
      </c>
    </row>
    <row r="53" spans="1:4" ht="22.5">
      <c r="A53" s="105" t="s">
        <v>191</v>
      </c>
      <c r="B53" s="113" t="s">
        <v>202</v>
      </c>
      <c r="C53" s="106"/>
      <c r="D53" s="107"/>
    </row>
    <row r="54" spans="1:4" ht="11.25">
      <c r="A54" s="80"/>
      <c r="B54" s="81" t="s">
        <v>190</v>
      </c>
      <c r="C54" s="82">
        <f>'mem calc'!109:109+'mem calc'!A107</f>
        <v>89.57</v>
      </c>
      <c r="D54" s="83" t="s">
        <v>4</v>
      </c>
    </row>
    <row r="55" spans="1:4" s="44" customFormat="1" ht="12">
      <c r="A55" s="41"/>
      <c r="B55" s="42"/>
      <c r="C55" s="43"/>
      <c r="D55" s="43"/>
    </row>
    <row r="56" spans="1:4" s="44" customFormat="1" ht="12">
      <c r="A56" s="41" t="s">
        <v>12</v>
      </c>
      <c r="B56" s="63" t="s">
        <v>83</v>
      </c>
      <c r="C56" s="43"/>
      <c r="D56" s="43"/>
    </row>
    <row r="57" spans="1:4" s="44" customFormat="1" ht="45.75">
      <c r="A57" s="85" t="s">
        <v>25</v>
      </c>
      <c r="B57" s="70" t="s">
        <v>47</v>
      </c>
      <c r="C57" s="43"/>
      <c r="D57" s="43"/>
    </row>
    <row r="58" spans="1:4" s="44" customFormat="1" ht="12">
      <c r="A58" s="41"/>
      <c r="B58" s="87" t="s">
        <v>143</v>
      </c>
      <c r="C58" s="43"/>
      <c r="D58" s="43"/>
    </row>
    <row r="59" spans="1:4" s="44" customFormat="1" ht="12">
      <c r="A59" s="41"/>
      <c r="B59" s="87" t="s">
        <v>144</v>
      </c>
      <c r="C59" s="88">
        <v>210.78</v>
      </c>
      <c r="D59" s="88" t="s">
        <v>4</v>
      </c>
    </row>
    <row r="60" spans="1:4" s="44" customFormat="1" ht="12">
      <c r="A60" s="41"/>
      <c r="B60" s="42"/>
      <c r="C60" s="43"/>
      <c r="D60" s="43"/>
    </row>
    <row r="61" spans="1:5" s="47" customFormat="1" ht="12">
      <c r="A61" s="41" t="s">
        <v>13</v>
      </c>
      <c r="B61" s="84" t="s">
        <v>36</v>
      </c>
      <c r="C61" s="89"/>
      <c r="D61" s="43"/>
      <c r="E61" s="46"/>
    </row>
    <row r="62" spans="1:5" s="47" customFormat="1" ht="33.75">
      <c r="A62" s="85" t="s">
        <v>30</v>
      </c>
      <c r="B62" s="86" t="s">
        <v>84</v>
      </c>
      <c r="C62" s="90"/>
      <c r="D62" s="88"/>
      <c r="E62" s="46"/>
    </row>
    <row r="63" spans="1:5" s="47" customFormat="1" ht="12">
      <c r="A63" s="85"/>
      <c r="B63" s="86" t="s">
        <v>91</v>
      </c>
      <c r="C63" s="90">
        <v>139.73</v>
      </c>
      <c r="D63" s="88" t="s">
        <v>4</v>
      </c>
      <c r="E63" s="46"/>
    </row>
    <row r="64" spans="1:5" s="47" customFormat="1" ht="33.75">
      <c r="A64" s="85" t="s">
        <v>42</v>
      </c>
      <c r="B64" s="86" t="s">
        <v>85</v>
      </c>
      <c r="C64" s="90"/>
      <c r="D64" s="88"/>
      <c r="E64" s="46"/>
    </row>
    <row r="65" spans="1:5" s="47" customFormat="1" ht="12">
      <c r="A65" s="85"/>
      <c r="B65" s="86" t="s">
        <v>91</v>
      </c>
      <c r="C65" s="90">
        <v>139.73</v>
      </c>
      <c r="D65" s="88" t="s">
        <v>4</v>
      </c>
      <c r="E65" s="46"/>
    </row>
    <row r="66" spans="1:5" s="47" customFormat="1" ht="22.5">
      <c r="A66" s="85" t="s">
        <v>43</v>
      </c>
      <c r="B66" s="86" t="s">
        <v>86</v>
      </c>
      <c r="C66" s="90"/>
      <c r="D66" s="88"/>
      <c r="E66" s="46"/>
    </row>
    <row r="67" spans="1:5" s="47" customFormat="1" ht="12">
      <c r="A67" s="85"/>
      <c r="B67" s="86" t="s">
        <v>92</v>
      </c>
      <c r="C67" s="90">
        <v>35.1</v>
      </c>
      <c r="D67" s="88" t="s">
        <v>28</v>
      </c>
      <c r="E67" s="46"/>
    </row>
    <row r="68" spans="1:5" s="47" customFormat="1" ht="22.5">
      <c r="A68" s="85" t="s">
        <v>44</v>
      </c>
      <c r="B68" s="86" t="s">
        <v>87</v>
      </c>
      <c r="C68" s="90"/>
      <c r="D68" s="88"/>
      <c r="E68" s="46"/>
    </row>
    <row r="69" spans="1:5" s="47" customFormat="1" ht="12">
      <c r="A69" s="85"/>
      <c r="B69" s="86" t="s">
        <v>93</v>
      </c>
      <c r="C69" s="90">
        <v>14.7</v>
      </c>
      <c r="D69" s="88" t="s">
        <v>28</v>
      </c>
      <c r="E69" s="46"/>
    </row>
    <row r="70" spans="1:5" s="47" customFormat="1" ht="33.75">
      <c r="A70" s="85" t="s">
        <v>88</v>
      </c>
      <c r="B70" s="86" t="s">
        <v>48</v>
      </c>
      <c r="C70" s="90"/>
      <c r="D70" s="88"/>
      <c r="E70" s="46"/>
    </row>
    <row r="71" spans="1:5" s="47" customFormat="1" ht="12">
      <c r="A71" s="85"/>
      <c r="B71" s="86" t="s">
        <v>89</v>
      </c>
      <c r="C71" s="90">
        <v>15.17</v>
      </c>
      <c r="D71" s="88" t="s">
        <v>4</v>
      </c>
      <c r="E71" s="46"/>
    </row>
    <row r="72" spans="1:5" s="47" customFormat="1" ht="22.5">
      <c r="A72" s="85" t="s">
        <v>90</v>
      </c>
      <c r="B72" s="86" t="s">
        <v>49</v>
      </c>
      <c r="C72" s="90"/>
      <c r="D72" s="88"/>
      <c r="E72" s="46"/>
    </row>
    <row r="73" spans="1:5" s="47" customFormat="1" ht="12">
      <c r="A73" s="85"/>
      <c r="B73" s="86" t="s">
        <v>89</v>
      </c>
      <c r="C73" s="90">
        <v>15.17</v>
      </c>
      <c r="D73" s="88" t="s">
        <v>4</v>
      </c>
      <c r="E73" s="46"/>
    </row>
    <row r="74" spans="1:5" s="47" customFormat="1" ht="12">
      <c r="A74" s="41"/>
      <c r="B74" s="102"/>
      <c r="C74" s="89"/>
      <c r="D74" s="43"/>
      <c r="E74" s="46"/>
    </row>
    <row r="75" spans="1:5" s="44" customFormat="1" ht="12.75" customHeight="1">
      <c r="A75" s="41" t="s">
        <v>45</v>
      </c>
      <c r="B75" s="84" t="s">
        <v>34</v>
      </c>
      <c r="C75" s="90"/>
      <c r="D75" s="88"/>
      <c r="E75" s="45"/>
    </row>
    <row r="76" spans="1:5" s="44" customFormat="1" ht="33.75">
      <c r="A76" s="85" t="s">
        <v>46</v>
      </c>
      <c r="B76" s="86" t="s">
        <v>116</v>
      </c>
      <c r="C76" s="90"/>
      <c r="D76" s="88"/>
      <c r="E76" s="45"/>
    </row>
    <row r="77" spans="1:5" s="44" customFormat="1" ht="11.25">
      <c r="A77" s="85"/>
      <c r="B77" s="87" t="s">
        <v>145</v>
      </c>
      <c r="C77" s="90"/>
      <c r="D77" s="88"/>
      <c r="E77" s="45"/>
    </row>
    <row r="78" spans="1:5" s="44" customFormat="1" ht="11.25">
      <c r="A78" s="85"/>
      <c r="B78" s="87" t="s">
        <v>146</v>
      </c>
      <c r="C78" s="90">
        <v>430.04</v>
      </c>
      <c r="D78" s="88" t="s">
        <v>4</v>
      </c>
      <c r="E78" s="45"/>
    </row>
    <row r="79" spans="1:5" s="44" customFormat="1" ht="45">
      <c r="A79" s="85" t="s">
        <v>98</v>
      </c>
      <c r="B79" s="91" t="s">
        <v>50</v>
      </c>
      <c r="C79" s="90"/>
      <c r="D79" s="88"/>
      <c r="E79" s="45"/>
    </row>
    <row r="80" spans="1:4" ht="11.25">
      <c r="A80" s="66"/>
      <c r="B80" s="74" t="s">
        <v>147</v>
      </c>
      <c r="C80" s="68"/>
      <c r="D80" s="69"/>
    </row>
    <row r="81" spans="1:4" ht="11.25">
      <c r="A81" s="66"/>
      <c r="B81" s="103" t="s">
        <v>148</v>
      </c>
      <c r="C81" s="68"/>
      <c r="D81" s="69"/>
    </row>
    <row r="82" spans="1:4" ht="11.25">
      <c r="A82" s="66"/>
      <c r="B82" s="74" t="s">
        <v>149</v>
      </c>
      <c r="C82" s="68">
        <v>68.4</v>
      </c>
      <c r="D82" s="69" t="s">
        <v>4</v>
      </c>
    </row>
    <row r="83" spans="1:4" ht="11.25">
      <c r="A83" s="66"/>
      <c r="B83" s="74" t="s">
        <v>150</v>
      </c>
      <c r="C83" s="68"/>
      <c r="D83" s="69"/>
    </row>
    <row r="84" spans="1:4" ht="11.25">
      <c r="A84" s="66"/>
      <c r="B84" s="74" t="s">
        <v>151</v>
      </c>
      <c r="C84" s="68"/>
      <c r="D84" s="69"/>
    </row>
    <row r="85" spans="1:4" ht="11.25">
      <c r="A85" s="66"/>
      <c r="B85" s="74" t="s">
        <v>152</v>
      </c>
      <c r="C85" s="68">
        <v>116.85</v>
      </c>
      <c r="D85" s="69" t="s">
        <v>4</v>
      </c>
    </row>
    <row r="86" spans="1:4" ht="11.25">
      <c r="A86" s="66"/>
      <c r="B86" s="74" t="s">
        <v>111</v>
      </c>
      <c r="C86" s="68"/>
      <c r="D86" s="69"/>
    </row>
    <row r="87" spans="1:4" ht="11.25">
      <c r="A87" s="66"/>
      <c r="B87" s="74" t="s">
        <v>112</v>
      </c>
      <c r="C87" s="68">
        <v>14.18</v>
      </c>
      <c r="D87" s="69" t="s">
        <v>4</v>
      </c>
    </row>
    <row r="88" spans="1:4" ht="11.25">
      <c r="A88" s="80"/>
      <c r="B88" s="104" t="s">
        <v>153</v>
      </c>
      <c r="C88" s="82">
        <f>SUM(C82:C87)</f>
        <v>199.43</v>
      </c>
      <c r="D88" s="83" t="s">
        <v>4</v>
      </c>
    </row>
    <row r="89" spans="1:4" ht="33.75">
      <c r="A89" s="105" t="s">
        <v>118</v>
      </c>
      <c r="B89" s="91" t="s">
        <v>154</v>
      </c>
      <c r="C89" s="106"/>
      <c r="D89" s="107"/>
    </row>
    <row r="90" spans="1:4" ht="11.25">
      <c r="A90" s="105"/>
      <c r="B90" s="91" t="s">
        <v>155</v>
      </c>
      <c r="C90" s="106">
        <v>185.25</v>
      </c>
      <c r="D90" s="107" t="s">
        <v>4</v>
      </c>
    </row>
    <row r="91" spans="1:4" ht="33.75">
      <c r="A91" s="105" t="s">
        <v>119</v>
      </c>
      <c r="B91" s="91" t="s">
        <v>113</v>
      </c>
      <c r="C91" s="106"/>
      <c r="D91" s="107"/>
    </row>
    <row r="92" spans="1:4" ht="11.25">
      <c r="A92" s="66"/>
      <c r="B92" s="74" t="s">
        <v>115</v>
      </c>
      <c r="C92" s="68">
        <v>14.18</v>
      </c>
      <c r="D92" s="69" t="s">
        <v>4</v>
      </c>
    </row>
    <row r="93" spans="1:4" ht="33.75">
      <c r="A93" s="105" t="s">
        <v>120</v>
      </c>
      <c r="B93" s="91" t="s">
        <v>51</v>
      </c>
      <c r="C93" s="106"/>
      <c r="D93" s="107"/>
    </row>
    <row r="94" spans="1:4" ht="11.25">
      <c r="A94" s="105"/>
      <c r="B94" s="91" t="s">
        <v>156</v>
      </c>
      <c r="C94" s="106">
        <v>230.61</v>
      </c>
      <c r="D94" s="107" t="s">
        <v>4</v>
      </c>
    </row>
    <row r="95" spans="1:4" ht="40.5" customHeight="1">
      <c r="A95" s="105" t="s">
        <v>121</v>
      </c>
      <c r="B95" s="91" t="s">
        <v>114</v>
      </c>
      <c r="C95" s="106"/>
      <c r="D95" s="107"/>
    </row>
    <row r="96" spans="1:4" ht="11.25">
      <c r="A96" s="105"/>
      <c r="B96" s="91" t="s">
        <v>157</v>
      </c>
      <c r="C96" s="106"/>
      <c r="D96" s="107"/>
    </row>
    <row r="97" spans="1:4" ht="11.25">
      <c r="A97" s="105"/>
      <c r="B97" s="91" t="s">
        <v>158</v>
      </c>
      <c r="C97" s="106"/>
      <c r="D97" s="107"/>
    </row>
    <row r="98" spans="1:4" ht="11.25">
      <c r="A98" s="105"/>
      <c r="B98" s="91" t="s">
        <v>111</v>
      </c>
      <c r="C98" s="106"/>
      <c r="D98" s="107"/>
    </row>
    <row r="99" spans="1:4" ht="11.25">
      <c r="A99" s="105"/>
      <c r="B99" s="91" t="s">
        <v>117</v>
      </c>
      <c r="C99" s="106"/>
      <c r="D99" s="107"/>
    </row>
    <row r="100" spans="1:4" ht="11.25">
      <c r="A100" s="105"/>
      <c r="B100" s="91" t="s">
        <v>159</v>
      </c>
      <c r="C100" s="106">
        <v>5.38</v>
      </c>
      <c r="D100" s="107" t="s">
        <v>4</v>
      </c>
    </row>
    <row r="101" spans="1:5" s="44" customFormat="1" ht="12.75" customHeight="1">
      <c r="A101" s="85"/>
      <c r="B101" s="87"/>
      <c r="C101" s="90"/>
      <c r="D101" s="88"/>
      <c r="E101" s="45"/>
    </row>
    <row r="102" spans="1:5" s="44" customFormat="1" ht="12.75" customHeight="1">
      <c r="A102" s="41" t="s">
        <v>99</v>
      </c>
      <c r="B102" s="84" t="s">
        <v>27</v>
      </c>
      <c r="C102" s="90"/>
      <c r="D102" s="88"/>
      <c r="E102" s="45"/>
    </row>
    <row r="103" spans="1:5" s="44" customFormat="1" ht="22.5">
      <c r="A103" s="85" t="s">
        <v>100</v>
      </c>
      <c r="B103" s="32" t="s">
        <v>52</v>
      </c>
      <c r="C103" s="90"/>
      <c r="D103" s="88"/>
      <c r="E103" s="45"/>
    </row>
    <row r="104" spans="1:5" s="44" customFormat="1" ht="12.75" customHeight="1">
      <c r="A104" s="85"/>
      <c r="B104" s="87" t="s">
        <v>193</v>
      </c>
      <c r="C104" s="90"/>
      <c r="D104" s="88"/>
      <c r="E104" s="45"/>
    </row>
    <row r="105" spans="1:5" s="44" customFormat="1" ht="12.75" customHeight="1">
      <c r="A105" s="85"/>
      <c r="B105" s="87" t="s">
        <v>194</v>
      </c>
      <c r="C105" s="90">
        <v>4.64</v>
      </c>
      <c r="D105" s="88" t="s">
        <v>33</v>
      </c>
      <c r="E105" s="45"/>
    </row>
    <row r="106" spans="1:5" s="44" customFormat="1" ht="33.75">
      <c r="A106" s="85" t="s">
        <v>101</v>
      </c>
      <c r="B106" s="86" t="s">
        <v>265</v>
      </c>
      <c r="C106" s="90"/>
      <c r="D106" s="88"/>
      <c r="E106" s="45"/>
    </row>
    <row r="107" spans="1:5" s="44" customFormat="1" ht="12.75" customHeight="1">
      <c r="A107" s="85"/>
      <c r="B107" s="87" t="s">
        <v>160</v>
      </c>
      <c r="C107" s="90">
        <v>89.57</v>
      </c>
      <c r="D107" s="88" t="s">
        <v>4</v>
      </c>
      <c r="E107" s="45"/>
    </row>
    <row r="108" spans="1:5" s="58" customFormat="1" ht="22.5">
      <c r="A108" s="92" t="s">
        <v>102</v>
      </c>
      <c r="B108" s="61" t="s">
        <v>53</v>
      </c>
      <c r="C108" s="93"/>
      <c r="D108" s="94"/>
      <c r="E108" s="57"/>
    </row>
    <row r="109" spans="1:5" s="44" customFormat="1" ht="12.75" customHeight="1">
      <c r="A109" s="85"/>
      <c r="B109" s="87" t="s">
        <v>160</v>
      </c>
      <c r="C109" s="90">
        <v>89.57</v>
      </c>
      <c r="D109" s="88" t="s">
        <v>4</v>
      </c>
      <c r="E109" s="45"/>
    </row>
    <row r="110" spans="1:5" s="44" customFormat="1" ht="33.75">
      <c r="A110" s="85" t="s">
        <v>103</v>
      </c>
      <c r="B110" s="32" t="s">
        <v>54</v>
      </c>
      <c r="C110" s="90"/>
      <c r="D110" s="88"/>
      <c r="E110" s="45"/>
    </row>
    <row r="111" spans="1:5" s="44" customFormat="1" ht="12.75" customHeight="1">
      <c r="A111" s="85"/>
      <c r="B111" s="87" t="s">
        <v>161</v>
      </c>
      <c r="C111" s="90">
        <v>29.35</v>
      </c>
      <c r="D111" s="88" t="s">
        <v>28</v>
      </c>
      <c r="E111" s="45"/>
    </row>
    <row r="112" spans="1:5" s="44" customFormat="1" ht="22.5">
      <c r="A112" s="85" t="s">
        <v>266</v>
      </c>
      <c r="B112" s="86" t="s">
        <v>204</v>
      </c>
      <c r="C112" s="90"/>
      <c r="D112" s="88"/>
      <c r="E112" s="45"/>
    </row>
    <row r="113" spans="1:5" s="44" customFormat="1" ht="12.75" customHeight="1">
      <c r="A113" s="85"/>
      <c r="B113" s="87" t="s">
        <v>195</v>
      </c>
      <c r="C113" s="90">
        <v>3.23</v>
      </c>
      <c r="D113" s="88" t="s">
        <v>4</v>
      </c>
      <c r="E113" s="45"/>
    </row>
    <row r="114" spans="1:5" s="44" customFormat="1" ht="12.75" customHeight="1">
      <c r="A114" s="85"/>
      <c r="B114" s="87"/>
      <c r="C114" s="90"/>
      <c r="D114" s="88"/>
      <c r="E114" s="45"/>
    </row>
    <row r="115" spans="1:5" s="60" customFormat="1" ht="12">
      <c r="A115" s="41" t="s">
        <v>104</v>
      </c>
      <c r="B115" s="84" t="s">
        <v>29</v>
      </c>
      <c r="C115" s="95"/>
      <c r="D115" s="96"/>
      <c r="E115" s="59"/>
    </row>
    <row r="116" spans="1:5" s="44" customFormat="1" ht="45">
      <c r="A116" s="85" t="s">
        <v>105</v>
      </c>
      <c r="B116" s="32" t="s">
        <v>55</v>
      </c>
      <c r="C116" s="112"/>
      <c r="D116" s="112"/>
      <c r="E116" s="45"/>
    </row>
    <row r="117" spans="1:5" s="44" customFormat="1" ht="11.25">
      <c r="A117" s="85"/>
      <c r="B117" s="111" t="s">
        <v>162</v>
      </c>
      <c r="C117" s="90">
        <v>7</v>
      </c>
      <c r="D117" s="88" t="s">
        <v>26</v>
      </c>
      <c r="E117" s="45"/>
    </row>
    <row r="118" spans="1:5" s="44" customFormat="1" ht="11.25">
      <c r="A118" s="85"/>
      <c r="B118" s="86" t="s">
        <v>163</v>
      </c>
      <c r="C118" s="90">
        <v>10.08</v>
      </c>
      <c r="D118" s="88" t="s">
        <v>4</v>
      </c>
      <c r="E118" s="45"/>
    </row>
    <row r="119" spans="1:5" s="44" customFormat="1" ht="45">
      <c r="A119" s="85" t="s">
        <v>106</v>
      </c>
      <c r="B119" s="32" t="s">
        <v>164</v>
      </c>
      <c r="C119" s="90"/>
      <c r="D119" s="88"/>
      <c r="E119" s="45"/>
    </row>
    <row r="120" spans="1:5" s="44" customFormat="1" ht="11.25">
      <c r="A120" s="85"/>
      <c r="B120" s="86" t="s">
        <v>165</v>
      </c>
      <c r="C120" s="90">
        <v>1</v>
      </c>
      <c r="D120" s="88" t="s">
        <v>26</v>
      </c>
      <c r="E120" s="45"/>
    </row>
    <row r="121" spans="1:5" s="44" customFormat="1" ht="11.25">
      <c r="A121" s="85"/>
      <c r="B121" s="86" t="s">
        <v>166</v>
      </c>
      <c r="C121" s="90">
        <v>1.26</v>
      </c>
      <c r="D121" s="88" t="s">
        <v>4</v>
      </c>
      <c r="E121" s="45"/>
    </row>
    <row r="122" spans="1:5" s="44" customFormat="1" ht="45">
      <c r="A122" s="85" t="s">
        <v>173</v>
      </c>
      <c r="B122" s="32" t="s">
        <v>169</v>
      </c>
      <c r="C122" s="90"/>
      <c r="D122" s="88"/>
      <c r="E122" s="45"/>
    </row>
    <row r="123" spans="1:5" s="44" customFormat="1" ht="11.25">
      <c r="A123" s="85"/>
      <c r="B123" s="86" t="s">
        <v>167</v>
      </c>
      <c r="C123" s="90">
        <v>3</v>
      </c>
      <c r="D123" s="88" t="s">
        <v>26</v>
      </c>
      <c r="E123" s="45"/>
    </row>
    <row r="124" spans="1:5" s="44" customFormat="1" ht="11.25">
      <c r="A124" s="85"/>
      <c r="B124" s="86" t="s">
        <v>168</v>
      </c>
      <c r="C124" s="90">
        <v>2.88</v>
      </c>
      <c r="D124" s="88" t="s">
        <v>4</v>
      </c>
      <c r="E124" s="45"/>
    </row>
    <row r="125" spans="1:5" s="44" customFormat="1" ht="45">
      <c r="A125" s="85" t="s">
        <v>174</v>
      </c>
      <c r="B125" s="32" t="s">
        <v>170</v>
      </c>
      <c r="C125" s="90"/>
      <c r="D125" s="88"/>
      <c r="E125" s="45"/>
    </row>
    <row r="126" spans="1:5" s="44" customFormat="1" ht="11.25">
      <c r="A126" s="85"/>
      <c r="B126" s="86" t="s">
        <v>171</v>
      </c>
      <c r="C126" s="90">
        <v>2</v>
      </c>
      <c r="D126" s="88" t="s">
        <v>26</v>
      </c>
      <c r="E126" s="45"/>
    </row>
    <row r="127" spans="1:5" s="44" customFormat="1" ht="11.25">
      <c r="A127" s="85"/>
      <c r="B127" s="86" t="s">
        <v>172</v>
      </c>
      <c r="C127" s="90">
        <v>2.56</v>
      </c>
      <c r="D127" s="88" t="s">
        <v>4</v>
      </c>
      <c r="E127" s="45"/>
    </row>
    <row r="128" spans="1:5" s="44" customFormat="1" ht="22.5">
      <c r="A128" s="85" t="s">
        <v>106</v>
      </c>
      <c r="B128" s="32" t="s">
        <v>212</v>
      </c>
      <c r="C128" s="90"/>
      <c r="D128" s="88"/>
      <c r="E128" s="45"/>
    </row>
    <row r="129" spans="1:5" s="44" customFormat="1" ht="11.25">
      <c r="A129" s="85"/>
      <c r="B129" s="86" t="s">
        <v>175</v>
      </c>
      <c r="C129" s="90"/>
      <c r="D129" s="88"/>
      <c r="E129" s="45"/>
    </row>
    <row r="130" spans="1:5" s="44" customFormat="1" ht="11.25">
      <c r="A130" s="85"/>
      <c r="B130" s="86" t="s">
        <v>176</v>
      </c>
      <c r="C130" s="90"/>
      <c r="D130" s="88"/>
      <c r="E130" s="45"/>
    </row>
    <row r="131" spans="1:5" s="44" customFormat="1" ht="11.25">
      <c r="A131" s="85"/>
      <c r="B131" s="86" t="s">
        <v>177</v>
      </c>
      <c r="C131" s="90">
        <v>2.24</v>
      </c>
      <c r="D131" s="88" t="s">
        <v>4</v>
      </c>
      <c r="E131" s="45"/>
    </row>
    <row r="132" spans="1:5" s="44" customFormat="1" ht="22.5">
      <c r="A132" s="85" t="s">
        <v>173</v>
      </c>
      <c r="B132" s="108" t="s">
        <v>213</v>
      </c>
      <c r="C132" s="90"/>
      <c r="D132" s="88"/>
      <c r="E132" s="45"/>
    </row>
    <row r="133" spans="1:5" s="44" customFormat="1" ht="11.25">
      <c r="A133" s="85"/>
      <c r="B133" s="86" t="s">
        <v>178</v>
      </c>
      <c r="C133" s="90"/>
      <c r="D133" s="88"/>
      <c r="E133" s="45"/>
    </row>
    <row r="134" spans="1:5" s="44" customFormat="1" ht="11.25">
      <c r="A134" s="85"/>
      <c r="B134" s="86" t="s">
        <v>179</v>
      </c>
      <c r="C134" s="90"/>
      <c r="D134" s="88"/>
      <c r="E134" s="45"/>
    </row>
    <row r="135" spans="1:5" s="44" customFormat="1" ht="11.25">
      <c r="A135" s="85"/>
      <c r="B135" s="86" t="s">
        <v>181</v>
      </c>
      <c r="C135" s="90">
        <v>6.6</v>
      </c>
      <c r="D135" s="88" t="s">
        <v>4</v>
      </c>
      <c r="E135" s="45"/>
    </row>
    <row r="136" spans="1:5" s="44" customFormat="1" ht="22.5">
      <c r="A136" s="85" t="s">
        <v>174</v>
      </c>
      <c r="B136" s="32" t="s">
        <v>214</v>
      </c>
      <c r="C136" s="90"/>
      <c r="D136" s="88"/>
      <c r="E136" s="45"/>
    </row>
    <row r="137" spans="1:5" s="44" customFormat="1" ht="11.25">
      <c r="A137" s="85"/>
      <c r="B137" s="86" t="s">
        <v>180</v>
      </c>
      <c r="C137" s="90">
        <v>1.08</v>
      </c>
      <c r="D137" s="88" t="s">
        <v>4</v>
      </c>
      <c r="E137" s="45"/>
    </row>
    <row r="138" spans="1:5" s="44" customFormat="1" ht="22.5">
      <c r="A138" s="85" t="s">
        <v>206</v>
      </c>
      <c r="B138" s="86" t="s">
        <v>205</v>
      </c>
      <c r="C138" s="90"/>
      <c r="D138" s="88"/>
      <c r="E138" s="45"/>
    </row>
    <row r="139" spans="1:5" s="44" customFormat="1" ht="11.25">
      <c r="A139" s="85"/>
      <c r="B139" s="86" t="s">
        <v>208</v>
      </c>
      <c r="C139" s="90"/>
      <c r="D139" s="88"/>
      <c r="E139" s="45"/>
    </row>
    <row r="140" spans="1:5" s="44" customFormat="1" ht="11.25">
      <c r="A140" s="85"/>
      <c r="B140" s="86" t="s">
        <v>207</v>
      </c>
      <c r="C140" s="90">
        <v>7.14</v>
      </c>
      <c r="D140" s="88" t="s">
        <v>4</v>
      </c>
      <c r="E140" s="45"/>
    </row>
    <row r="141" spans="1:5" s="44" customFormat="1" ht="11.25">
      <c r="A141" s="85"/>
      <c r="B141" s="86"/>
      <c r="C141" s="90"/>
      <c r="D141" s="88"/>
      <c r="E141" s="45"/>
    </row>
    <row r="142" spans="1:4" s="116" customFormat="1" ht="12">
      <c r="A142" s="62" t="s">
        <v>107</v>
      </c>
      <c r="B142" s="115" t="s">
        <v>215</v>
      </c>
      <c r="C142" s="64"/>
      <c r="D142" s="65"/>
    </row>
    <row r="143" spans="1:8" ht="33.75">
      <c r="A143" s="66" t="s">
        <v>216</v>
      </c>
      <c r="B143" s="103" t="s">
        <v>220</v>
      </c>
      <c r="C143" s="117">
        <v>10</v>
      </c>
      <c r="D143" s="72" t="s">
        <v>26</v>
      </c>
      <c r="E143" s="73"/>
      <c r="F143" s="73"/>
      <c r="G143" s="73"/>
      <c r="H143" s="73"/>
    </row>
    <row r="144" spans="1:8" ht="22.5">
      <c r="A144" s="66" t="s">
        <v>217</v>
      </c>
      <c r="B144" s="103" t="s">
        <v>221</v>
      </c>
      <c r="C144" s="117">
        <v>10</v>
      </c>
      <c r="D144" s="72" t="s">
        <v>26</v>
      </c>
      <c r="E144" s="73"/>
      <c r="F144" s="73"/>
      <c r="G144" s="73"/>
      <c r="H144" s="73"/>
    </row>
    <row r="145" spans="1:8" ht="26.25" customHeight="1">
      <c r="A145" s="66" t="s">
        <v>108</v>
      </c>
      <c r="B145" s="118" t="s">
        <v>222</v>
      </c>
      <c r="C145" s="119">
        <v>6</v>
      </c>
      <c r="D145" s="72" t="s">
        <v>26</v>
      </c>
      <c r="E145" s="73"/>
      <c r="F145" s="73"/>
      <c r="G145" s="73"/>
      <c r="H145" s="73"/>
    </row>
    <row r="146" spans="1:8" ht="22.5">
      <c r="A146" s="66" t="s">
        <v>218</v>
      </c>
      <c r="B146" s="118" t="s">
        <v>223</v>
      </c>
      <c r="C146" s="119">
        <v>4</v>
      </c>
      <c r="D146" s="72" t="s">
        <v>26</v>
      </c>
      <c r="E146" s="73"/>
      <c r="F146" s="73"/>
      <c r="G146" s="73"/>
      <c r="H146" s="73"/>
    </row>
    <row r="147" spans="1:8" ht="33.75">
      <c r="A147" s="66" t="s">
        <v>219</v>
      </c>
      <c r="B147" s="118" t="s">
        <v>224</v>
      </c>
      <c r="C147" s="119">
        <v>1</v>
      </c>
      <c r="D147" s="72" t="s">
        <v>26</v>
      </c>
      <c r="E147" s="73"/>
      <c r="F147" s="73"/>
      <c r="G147" s="73"/>
      <c r="H147" s="73"/>
    </row>
    <row r="148" spans="1:5" s="44" customFormat="1" ht="11.25">
      <c r="A148" s="85"/>
      <c r="B148" s="86"/>
      <c r="C148" s="90"/>
      <c r="D148" s="88"/>
      <c r="E148" s="45"/>
    </row>
    <row r="149" spans="1:4" s="116" customFormat="1" ht="12">
      <c r="A149" s="14" t="s">
        <v>109</v>
      </c>
      <c r="B149" s="120" t="s">
        <v>227</v>
      </c>
      <c r="C149" s="121"/>
      <c r="D149" s="122"/>
    </row>
    <row r="150" spans="1:8" ht="26.25" customHeight="1">
      <c r="A150" s="105" t="s">
        <v>110</v>
      </c>
      <c r="B150" s="123" t="s">
        <v>252</v>
      </c>
      <c r="C150" s="124">
        <v>24</v>
      </c>
      <c r="D150" s="125" t="s">
        <v>26</v>
      </c>
      <c r="E150" s="73"/>
      <c r="F150" s="73"/>
      <c r="G150" s="73"/>
      <c r="H150" s="73"/>
    </row>
    <row r="151" spans="1:8" ht="26.25" customHeight="1">
      <c r="A151" s="105" t="s">
        <v>122</v>
      </c>
      <c r="B151" s="123" t="s">
        <v>260</v>
      </c>
      <c r="C151" s="124">
        <v>6</v>
      </c>
      <c r="D151" s="125" t="s">
        <v>26</v>
      </c>
      <c r="E151" s="73"/>
      <c r="F151" s="73"/>
      <c r="G151" s="73"/>
      <c r="H151" s="73"/>
    </row>
    <row r="152" spans="1:8" ht="26.25" customHeight="1">
      <c r="A152" s="105" t="s">
        <v>125</v>
      </c>
      <c r="B152" s="123" t="s">
        <v>261</v>
      </c>
      <c r="C152" s="124">
        <v>18</v>
      </c>
      <c r="D152" s="125" t="s">
        <v>26</v>
      </c>
      <c r="E152" s="73"/>
      <c r="F152" s="73"/>
      <c r="G152" s="73"/>
      <c r="H152" s="73"/>
    </row>
    <row r="153" spans="1:8" ht="26.25" customHeight="1">
      <c r="A153" s="105" t="s">
        <v>128</v>
      </c>
      <c r="B153" s="123" t="s">
        <v>263</v>
      </c>
      <c r="C153" s="124">
        <v>7</v>
      </c>
      <c r="D153" s="125" t="s">
        <v>26</v>
      </c>
      <c r="E153" s="73"/>
      <c r="F153" s="73"/>
      <c r="G153" s="73"/>
      <c r="H153" s="73"/>
    </row>
    <row r="154" spans="1:8" ht="15" customHeight="1">
      <c r="A154" s="105" t="s">
        <v>129</v>
      </c>
      <c r="B154" s="126" t="s">
        <v>253</v>
      </c>
      <c r="C154" s="124">
        <v>6</v>
      </c>
      <c r="D154" s="125" t="s">
        <v>26</v>
      </c>
      <c r="E154" s="73"/>
      <c r="F154" s="73"/>
      <c r="G154" s="73"/>
      <c r="H154" s="73"/>
    </row>
    <row r="155" spans="1:8" ht="22.5">
      <c r="A155" s="105" t="s">
        <v>229</v>
      </c>
      <c r="B155" s="126" t="s">
        <v>254</v>
      </c>
      <c r="C155" s="127">
        <v>5</v>
      </c>
      <c r="D155" s="125" t="s">
        <v>26</v>
      </c>
      <c r="E155" s="73"/>
      <c r="F155" s="73"/>
      <c r="G155" s="73"/>
      <c r="H155" s="73"/>
    </row>
    <row r="156" spans="1:8" ht="22.5">
      <c r="A156" s="105" t="s">
        <v>230</v>
      </c>
      <c r="B156" s="126" t="s">
        <v>234</v>
      </c>
      <c r="C156" s="127">
        <v>3</v>
      </c>
      <c r="D156" s="125" t="s">
        <v>26</v>
      </c>
      <c r="E156" s="73"/>
      <c r="F156" s="73"/>
      <c r="G156" s="73"/>
      <c r="H156" s="73"/>
    </row>
    <row r="157" spans="1:8" ht="22.5">
      <c r="A157" s="105" t="s">
        <v>231</v>
      </c>
      <c r="B157" s="111" t="s">
        <v>353</v>
      </c>
      <c r="C157" s="128">
        <v>2</v>
      </c>
      <c r="D157" s="125" t="s">
        <v>28</v>
      </c>
      <c r="E157" s="110"/>
      <c r="F157" s="110"/>
      <c r="G157" s="110"/>
      <c r="H157" s="110"/>
    </row>
    <row r="158" spans="1:8" ht="33.75">
      <c r="A158" s="105" t="s">
        <v>232</v>
      </c>
      <c r="B158" s="126" t="s">
        <v>228</v>
      </c>
      <c r="C158" s="128">
        <v>1</v>
      </c>
      <c r="D158" s="125" t="s">
        <v>26</v>
      </c>
      <c r="E158" s="73"/>
      <c r="F158" s="73"/>
      <c r="G158" s="73"/>
      <c r="H158" s="73"/>
    </row>
    <row r="159" spans="1:8" ht="22.5">
      <c r="A159" s="105" t="s">
        <v>233</v>
      </c>
      <c r="B159" s="126" t="s">
        <v>255</v>
      </c>
      <c r="C159" s="128"/>
      <c r="D159" s="125"/>
      <c r="E159" s="73"/>
      <c r="F159" s="73"/>
      <c r="G159" s="73"/>
      <c r="H159" s="73"/>
    </row>
    <row r="160" spans="1:8" ht="11.25">
      <c r="A160" s="105"/>
      <c r="B160" s="126" t="s">
        <v>256</v>
      </c>
      <c r="C160" s="128">
        <v>14.6</v>
      </c>
      <c r="D160" s="125" t="s">
        <v>28</v>
      </c>
      <c r="E160" s="73"/>
      <c r="F160" s="73"/>
      <c r="G160" s="73"/>
      <c r="H160" s="73"/>
    </row>
    <row r="161" spans="1:8" ht="22.5">
      <c r="A161" s="105" t="s">
        <v>235</v>
      </c>
      <c r="B161" s="126" t="s">
        <v>258</v>
      </c>
      <c r="C161" s="128"/>
      <c r="D161" s="125"/>
      <c r="E161" s="73"/>
      <c r="F161" s="73"/>
      <c r="G161" s="73"/>
      <c r="H161" s="73"/>
    </row>
    <row r="162" spans="1:8" ht="11.25">
      <c r="A162" s="105"/>
      <c r="B162" s="126" t="s">
        <v>257</v>
      </c>
      <c r="C162" s="128">
        <v>6</v>
      </c>
      <c r="D162" s="125" t="s">
        <v>28</v>
      </c>
      <c r="E162" s="73"/>
      <c r="F162" s="73"/>
      <c r="G162" s="73"/>
      <c r="H162" s="73"/>
    </row>
    <row r="163" spans="1:8" ht="33.75">
      <c r="A163" s="105" t="s">
        <v>237</v>
      </c>
      <c r="B163" s="126" t="s">
        <v>259</v>
      </c>
      <c r="C163" s="128">
        <v>6</v>
      </c>
      <c r="D163" s="125" t="s">
        <v>26</v>
      </c>
      <c r="E163" s="73"/>
      <c r="F163" s="73"/>
      <c r="G163" s="73"/>
      <c r="H163" s="73"/>
    </row>
    <row r="164" spans="1:5" s="44" customFormat="1" ht="33.75">
      <c r="A164" s="105" t="s">
        <v>239</v>
      </c>
      <c r="B164" s="86" t="s">
        <v>236</v>
      </c>
      <c r="C164" s="90">
        <v>1</v>
      </c>
      <c r="D164" s="88" t="s">
        <v>26</v>
      </c>
      <c r="E164" s="45"/>
    </row>
    <row r="165" spans="1:5" s="44" customFormat="1" ht="22.5">
      <c r="A165" s="105" t="s">
        <v>240</v>
      </c>
      <c r="B165" s="86" t="s">
        <v>238</v>
      </c>
      <c r="C165" s="90">
        <v>3</v>
      </c>
      <c r="D165" s="88" t="s">
        <v>26</v>
      </c>
      <c r="E165" s="45"/>
    </row>
    <row r="166" spans="1:5" s="44" customFormat="1" ht="21.75" customHeight="1">
      <c r="A166" s="105" t="s">
        <v>242</v>
      </c>
      <c r="B166" s="86" t="s">
        <v>250</v>
      </c>
      <c r="C166" s="90">
        <v>6</v>
      </c>
      <c r="D166" s="88" t="s">
        <v>26</v>
      </c>
      <c r="E166" s="45"/>
    </row>
    <row r="167" spans="1:5" s="44" customFormat="1" ht="22.5">
      <c r="A167" s="105" t="s">
        <v>262</v>
      </c>
      <c r="B167" s="86" t="s">
        <v>241</v>
      </c>
      <c r="C167" s="90">
        <v>1</v>
      </c>
      <c r="D167" s="88" t="s">
        <v>26</v>
      </c>
      <c r="E167" s="45"/>
    </row>
    <row r="168" spans="1:5" s="44" customFormat="1" ht="11.25">
      <c r="A168" s="85"/>
      <c r="B168" s="86"/>
      <c r="C168" s="90"/>
      <c r="D168" s="88"/>
      <c r="E168" s="45"/>
    </row>
    <row r="169" spans="1:5" s="44" customFormat="1" ht="12">
      <c r="A169" s="41" t="s">
        <v>225</v>
      </c>
      <c r="B169" s="97" t="s">
        <v>14</v>
      </c>
      <c r="C169" s="89"/>
      <c r="D169" s="43"/>
      <c r="E169" s="45"/>
    </row>
    <row r="170" spans="1:5" s="44" customFormat="1" ht="11.25">
      <c r="A170" s="85" t="s">
        <v>226</v>
      </c>
      <c r="B170" s="109" t="s">
        <v>57</v>
      </c>
      <c r="C170" s="90"/>
      <c r="D170" s="88"/>
      <c r="E170" s="45"/>
    </row>
    <row r="171" spans="1:5" s="44" customFormat="1" ht="11.25">
      <c r="A171" s="85"/>
      <c r="B171" s="109" t="s">
        <v>183</v>
      </c>
      <c r="C171" s="90"/>
      <c r="D171" s="88"/>
      <c r="E171" s="45"/>
    </row>
    <row r="172" spans="1:5" s="44" customFormat="1" ht="11.25">
      <c r="A172" s="85"/>
      <c r="B172" s="109" t="s">
        <v>182</v>
      </c>
      <c r="C172" s="90">
        <v>33.56</v>
      </c>
      <c r="D172" s="88" t="s">
        <v>4</v>
      </c>
      <c r="E172" s="45"/>
    </row>
    <row r="173" spans="1:5" s="44" customFormat="1" ht="11.25">
      <c r="A173" s="85" t="s">
        <v>243</v>
      </c>
      <c r="B173" s="109" t="s">
        <v>123</v>
      </c>
      <c r="C173" s="90"/>
      <c r="D173" s="88"/>
      <c r="E173" s="45"/>
    </row>
    <row r="174" spans="1:5" s="44" customFormat="1" ht="11.25">
      <c r="A174" s="85"/>
      <c r="B174" s="74" t="s">
        <v>184</v>
      </c>
      <c r="C174" s="90"/>
      <c r="D174" s="88"/>
      <c r="E174" s="45"/>
    </row>
    <row r="175" spans="1:5" s="44" customFormat="1" ht="11.25">
      <c r="A175" s="85"/>
      <c r="B175" s="109" t="s">
        <v>185</v>
      </c>
      <c r="C175" s="90">
        <v>45.6</v>
      </c>
      <c r="D175" s="88" t="s">
        <v>4</v>
      </c>
      <c r="E175" s="45"/>
    </row>
    <row r="176" spans="1:5" s="44" customFormat="1" ht="11.25">
      <c r="A176" s="85"/>
      <c r="B176" s="109" t="s">
        <v>124</v>
      </c>
      <c r="C176" s="90"/>
      <c r="D176" s="88"/>
      <c r="E176" s="45"/>
    </row>
    <row r="177" spans="1:5" s="44" customFormat="1" ht="11.25">
      <c r="A177" s="85"/>
      <c r="B177" s="109" t="s">
        <v>130</v>
      </c>
      <c r="C177" s="90">
        <v>31.5</v>
      </c>
      <c r="D177" s="88" t="s">
        <v>4</v>
      </c>
      <c r="E177" s="45"/>
    </row>
    <row r="178" spans="1:5" s="44" customFormat="1" ht="11.25">
      <c r="A178" s="85"/>
      <c r="B178" s="109" t="s">
        <v>186</v>
      </c>
      <c r="C178" s="90">
        <f>SUM(C175:C177)</f>
        <v>77.1</v>
      </c>
      <c r="D178" s="88" t="s">
        <v>4</v>
      </c>
      <c r="E178" s="45"/>
    </row>
    <row r="179" spans="1:5" s="44" customFormat="1" ht="11.25">
      <c r="A179" s="85" t="s">
        <v>244</v>
      </c>
      <c r="B179" s="109" t="s">
        <v>126</v>
      </c>
      <c r="C179" s="90"/>
      <c r="D179" s="88"/>
      <c r="E179" s="45"/>
    </row>
    <row r="180" spans="1:5" s="44" customFormat="1" ht="11.25">
      <c r="A180" s="85"/>
      <c r="B180" s="109" t="s">
        <v>127</v>
      </c>
      <c r="C180" s="90"/>
      <c r="D180" s="88"/>
      <c r="E180" s="45"/>
    </row>
    <row r="181" spans="1:4" ht="11.25">
      <c r="A181" s="80"/>
      <c r="B181" s="81" t="s">
        <v>192</v>
      </c>
      <c r="C181" s="82">
        <v>65.28</v>
      </c>
      <c r="D181" s="83" t="s">
        <v>4</v>
      </c>
    </row>
    <row r="182" spans="1:4" ht="11.25">
      <c r="A182" s="105"/>
      <c r="B182" s="113" t="s">
        <v>196</v>
      </c>
      <c r="C182" s="106">
        <v>3.23</v>
      </c>
      <c r="D182" s="107" t="s">
        <v>4</v>
      </c>
    </row>
    <row r="183" spans="1:4" ht="11.25">
      <c r="A183" s="105"/>
      <c r="B183" s="113" t="s">
        <v>197</v>
      </c>
      <c r="C183" s="106">
        <f>SUM(C181:C182)</f>
        <v>68.51</v>
      </c>
      <c r="D183" s="107" t="s">
        <v>4</v>
      </c>
    </row>
    <row r="184" spans="1:5" s="44" customFormat="1" ht="11.25">
      <c r="A184" s="85"/>
      <c r="B184" s="109" t="s">
        <v>39</v>
      </c>
      <c r="C184" s="90"/>
      <c r="D184" s="88"/>
      <c r="E184" s="45"/>
    </row>
    <row r="185" spans="1:5" s="44" customFormat="1" ht="11.25">
      <c r="A185" s="85"/>
      <c r="B185" s="109" t="s">
        <v>198</v>
      </c>
      <c r="C185" s="90"/>
      <c r="D185" s="88"/>
      <c r="E185" s="45"/>
    </row>
    <row r="186" spans="1:5" s="44" customFormat="1" ht="11.25">
      <c r="A186" s="85"/>
      <c r="B186" s="109" t="s">
        <v>199</v>
      </c>
      <c r="C186" s="90">
        <v>89.67</v>
      </c>
      <c r="D186" s="88" t="s">
        <v>4</v>
      </c>
      <c r="E186" s="45"/>
    </row>
    <row r="187" spans="1:5" s="44" customFormat="1" ht="11.25">
      <c r="A187" s="85"/>
      <c r="B187" s="109" t="s">
        <v>200</v>
      </c>
      <c r="C187" s="90">
        <f>C183+C186</f>
        <v>158.18</v>
      </c>
      <c r="D187" s="88" t="s">
        <v>4</v>
      </c>
      <c r="E187" s="45"/>
    </row>
    <row r="188" spans="1:5" s="44" customFormat="1" ht="22.5">
      <c r="A188" s="85" t="s">
        <v>245</v>
      </c>
      <c r="B188" s="109" t="s">
        <v>40</v>
      </c>
      <c r="C188" s="90"/>
      <c r="D188" s="88"/>
      <c r="E188" s="45"/>
    </row>
    <row r="189" spans="1:5" s="44" customFormat="1" ht="11.25">
      <c r="A189" s="85"/>
      <c r="B189" s="74" t="s">
        <v>184</v>
      </c>
      <c r="C189" s="90"/>
      <c r="D189" s="88"/>
      <c r="E189" s="45"/>
    </row>
    <row r="190" spans="1:5" s="44" customFormat="1" ht="11.25">
      <c r="A190" s="85"/>
      <c r="B190" s="109" t="s">
        <v>185</v>
      </c>
      <c r="C190" s="90">
        <v>45.6</v>
      </c>
      <c r="D190" s="88" t="s">
        <v>4</v>
      </c>
      <c r="E190" s="45"/>
    </row>
    <row r="191" spans="1:5" s="44" customFormat="1" ht="11.25">
      <c r="A191" s="85"/>
      <c r="B191" s="109" t="s">
        <v>124</v>
      </c>
      <c r="C191" s="90"/>
      <c r="D191" s="88"/>
      <c r="E191" s="45"/>
    </row>
    <row r="192" spans="1:5" s="44" customFormat="1" ht="11.25">
      <c r="A192" s="85"/>
      <c r="B192" s="109" t="s">
        <v>130</v>
      </c>
      <c r="C192" s="90">
        <v>31.5</v>
      </c>
      <c r="D192" s="88" t="s">
        <v>4</v>
      </c>
      <c r="E192" s="45"/>
    </row>
    <row r="193" spans="1:5" s="44" customFormat="1" ht="11.25">
      <c r="A193" s="85"/>
      <c r="B193" s="109" t="s">
        <v>186</v>
      </c>
      <c r="C193" s="90">
        <f>SUM(C190:C192)</f>
        <v>77.1</v>
      </c>
      <c r="D193" s="88" t="s">
        <v>4</v>
      </c>
      <c r="E193" s="45"/>
    </row>
    <row r="194" spans="1:5" s="44" customFormat="1" ht="12" customHeight="1">
      <c r="A194" s="85" t="s">
        <v>246</v>
      </c>
      <c r="B194" s="109" t="s">
        <v>56</v>
      </c>
      <c r="C194" s="90"/>
      <c r="D194" s="88"/>
      <c r="E194" s="45"/>
    </row>
    <row r="195" spans="1:5" s="44" customFormat="1" ht="11.25">
      <c r="A195" s="85"/>
      <c r="B195" s="109" t="s">
        <v>127</v>
      </c>
      <c r="C195" s="90"/>
      <c r="D195" s="88"/>
      <c r="E195" s="45"/>
    </row>
    <row r="196" spans="1:4" ht="11.25">
      <c r="A196" s="80"/>
      <c r="B196" s="81" t="s">
        <v>192</v>
      </c>
      <c r="C196" s="82">
        <v>65.28</v>
      </c>
      <c r="D196" s="83" t="s">
        <v>4</v>
      </c>
    </row>
    <row r="197" spans="1:4" ht="11.25">
      <c r="A197" s="105"/>
      <c r="B197" s="113" t="s">
        <v>196</v>
      </c>
      <c r="C197" s="106">
        <v>3.23</v>
      </c>
      <c r="D197" s="107" t="s">
        <v>4</v>
      </c>
    </row>
    <row r="198" spans="1:4" ht="11.25">
      <c r="A198" s="105"/>
      <c r="B198" s="113" t="s">
        <v>197</v>
      </c>
      <c r="C198" s="106">
        <f>SUM(C196:C197)</f>
        <v>68.51</v>
      </c>
      <c r="D198" s="107" t="s">
        <v>4</v>
      </c>
    </row>
    <row r="199" spans="1:5" s="44" customFormat="1" ht="11.25">
      <c r="A199" s="85"/>
      <c r="B199" s="109" t="s">
        <v>39</v>
      </c>
      <c r="C199" s="90"/>
      <c r="D199" s="88"/>
      <c r="E199" s="45"/>
    </row>
    <row r="200" spans="1:5" s="44" customFormat="1" ht="11.25">
      <c r="A200" s="85"/>
      <c r="B200" s="109" t="s">
        <v>198</v>
      </c>
      <c r="C200" s="90"/>
      <c r="D200" s="88"/>
      <c r="E200" s="45"/>
    </row>
    <row r="201" spans="1:5" s="44" customFormat="1" ht="11.25">
      <c r="A201" s="85"/>
      <c r="B201" s="109" t="s">
        <v>199</v>
      </c>
      <c r="C201" s="90">
        <v>89.67</v>
      </c>
      <c r="D201" s="88" t="s">
        <v>4</v>
      </c>
      <c r="E201" s="45"/>
    </row>
    <row r="202" spans="1:5" s="44" customFormat="1" ht="11.25">
      <c r="A202" s="85"/>
      <c r="B202" s="109" t="s">
        <v>200</v>
      </c>
      <c r="C202" s="90">
        <f>C198+C201</f>
        <v>158.18</v>
      </c>
      <c r="D202" s="88" t="s">
        <v>4</v>
      </c>
      <c r="E202" s="45"/>
    </row>
    <row r="203" spans="1:5" s="44" customFormat="1" ht="11.25">
      <c r="A203" s="85"/>
      <c r="B203" s="98"/>
      <c r="C203" s="90"/>
      <c r="D203" s="88"/>
      <c r="E203" s="45"/>
    </row>
    <row r="204" spans="1:5" s="44" customFormat="1" ht="12">
      <c r="A204" s="41" t="s">
        <v>247</v>
      </c>
      <c r="B204" s="97" t="s">
        <v>31</v>
      </c>
      <c r="C204" s="89"/>
      <c r="D204" s="43"/>
      <c r="E204" s="45"/>
    </row>
    <row r="205" spans="1:8" s="44" customFormat="1" ht="11.25">
      <c r="A205" s="85" t="s">
        <v>248</v>
      </c>
      <c r="B205" s="99" t="s">
        <v>32</v>
      </c>
      <c r="C205" s="100"/>
      <c r="D205" s="101"/>
      <c r="E205" s="48"/>
      <c r="F205" s="49"/>
      <c r="G205" s="49"/>
      <c r="H205" s="49"/>
    </row>
    <row r="206" spans="1:5" s="44" customFormat="1" ht="11.25">
      <c r="A206" s="85"/>
      <c r="B206" s="86" t="s">
        <v>37</v>
      </c>
      <c r="C206" s="90">
        <v>139.04</v>
      </c>
      <c r="D206" s="88" t="s">
        <v>4</v>
      </c>
      <c r="E206" s="45"/>
    </row>
    <row r="207" spans="1:4" s="44" customFormat="1" ht="11.25">
      <c r="A207" s="50"/>
      <c r="C207" s="51"/>
      <c r="D207" s="52"/>
    </row>
  </sheetData>
  <sheetProtection/>
  <mergeCells count="6">
    <mergeCell ref="B5:E5"/>
    <mergeCell ref="A6:D6"/>
    <mergeCell ref="A1:D1"/>
    <mergeCell ref="A2:D2"/>
    <mergeCell ref="A3:D3"/>
    <mergeCell ref="A4:D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4">
      <selection activeCell="A101" sqref="A101:IV101"/>
    </sheetView>
  </sheetViews>
  <sheetFormatPr defaultColWidth="11.57421875" defaultRowHeight="12.75"/>
  <cols>
    <col min="1" max="1" width="5.421875" style="21" customWidth="1"/>
    <col min="2" max="2" width="61.57421875" style="3" customWidth="1"/>
    <col min="3" max="3" width="8.28125" style="33" bestFit="1" customWidth="1"/>
    <col min="4" max="4" width="5.57421875" style="11" bestFit="1" customWidth="1"/>
    <col min="5" max="6" width="8.7109375" style="18" customWidth="1"/>
    <col min="7" max="7" width="10.57421875" style="4" bestFit="1" customWidth="1"/>
    <col min="8" max="8" width="10.7109375" style="54" bestFit="1" customWidth="1"/>
    <col min="9" max="9" width="13.421875" style="3" customWidth="1"/>
    <col min="10" max="10" width="12.57421875" style="3" customWidth="1"/>
    <col min="11" max="11" width="12.7109375" style="3" customWidth="1"/>
    <col min="12" max="12" width="12.57421875" style="3" customWidth="1"/>
    <col min="13" max="13" width="13.140625" style="3" customWidth="1"/>
    <col min="14" max="14" width="8.8515625" style="3" customWidth="1"/>
    <col min="15" max="16384" width="11.57421875" style="3" customWidth="1"/>
  </cols>
  <sheetData>
    <row r="1" spans="1:8" s="1" customFormat="1" ht="12.75">
      <c r="A1" s="176" t="s">
        <v>0</v>
      </c>
      <c r="B1" s="176"/>
      <c r="C1" s="176"/>
      <c r="D1" s="176"/>
      <c r="E1" s="16"/>
      <c r="F1" s="16"/>
      <c r="G1" s="2"/>
      <c r="H1" s="53"/>
    </row>
    <row r="2" spans="1:8" s="1" customFormat="1" ht="12.75">
      <c r="A2" s="176" t="str">
        <f>'mem calc'!A2</f>
        <v>PREFEITURA MUNICIPAL DE ITAPOROROCA</v>
      </c>
      <c r="B2" s="176"/>
      <c r="C2" s="176"/>
      <c r="D2" s="176"/>
      <c r="E2" s="16"/>
      <c r="F2" s="16"/>
      <c r="G2" s="2"/>
      <c r="H2" s="53"/>
    </row>
    <row r="3" spans="1:8" s="1" customFormat="1" ht="13.5">
      <c r="A3" s="8" t="str">
        <f>'mem calc'!A3</f>
        <v>OBRA: CONSTRUÇÃO DO PRÉDIO DA ESCOLA MUNICIPAL DE ENSINO FUNDAMENTAL SANTA HELENA</v>
      </c>
      <c r="B3" s="7"/>
      <c r="C3" s="7"/>
      <c r="D3" s="10"/>
      <c r="E3" s="17"/>
      <c r="F3" s="17"/>
      <c r="G3" s="2"/>
      <c r="H3" s="53"/>
    </row>
    <row r="4" spans="1:8" s="1" customFormat="1" ht="13.5">
      <c r="A4" s="176" t="str">
        <f>'mem calc'!A4:D4</f>
        <v>CONSTRUÇÃO COM 06 SALAS DE AULA</v>
      </c>
      <c r="B4" s="176"/>
      <c r="C4" s="176"/>
      <c r="D4" s="176"/>
      <c r="E4" s="17"/>
      <c r="F4" s="17"/>
      <c r="G4" s="2"/>
      <c r="H4" s="53"/>
    </row>
    <row r="5" spans="1:8" s="1" customFormat="1" ht="12.75">
      <c r="A5" s="10"/>
      <c r="C5" s="9"/>
      <c r="D5" s="10"/>
      <c r="E5" s="16"/>
      <c r="F5" s="16"/>
      <c r="G5" s="2"/>
      <c r="H5" s="53"/>
    </row>
    <row r="6" spans="1:8" s="1" customFormat="1" ht="15" customHeight="1">
      <c r="A6" s="182" t="s">
        <v>364</v>
      </c>
      <c r="B6" s="182"/>
      <c r="C6" s="182"/>
      <c r="D6" s="182"/>
      <c r="E6" s="182"/>
      <c r="F6" s="182"/>
      <c r="G6" s="182"/>
      <c r="H6" s="182"/>
    </row>
    <row r="7" spans="7:8" ht="12">
      <c r="G7" s="28" t="s">
        <v>24</v>
      </c>
      <c r="H7" s="183">
        <v>0.25</v>
      </c>
    </row>
    <row r="8" spans="1:8" ht="24">
      <c r="A8" s="14" t="s">
        <v>5</v>
      </c>
      <c r="B8" s="14" t="s">
        <v>365</v>
      </c>
      <c r="C8" s="15" t="s">
        <v>6</v>
      </c>
      <c r="D8" s="14" t="s">
        <v>7</v>
      </c>
      <c r="E8" s="19" t="s">
        <v>23</v>
      </c>
      <c r="F8" s="19" t="s">
        <v>8</v>
      </c>
      <c r="G8" s="29" t="s">
        <v>9</v>
      </c>
      <c r="H8" s="148" t="s">
        <v>58</v>
      </c>
    </row>
    <row r="9" spans="1:8" ht="7.5" customHeight="1">
      <c r="A9" s="13"/>
      <c r="B9" s="14"/>
      <c r="C9" s="15"/>
      <c r="D9" s="14"/>
      <c r="E9" s="19"/>
      <c r="F9" s="19"/>
      <c r="G9" s="29"/>
      <c r="H9" s="148"/>
    </row>
    <row r="10" spans="1:8" ht="12">
      <c r="A10" s="13" t="s">
        <v>94</v>
      </c>
      <c r="B10" s="149" t="str">
        <f>'[1]mem calc'!B9</f>
        <v>SERVIÇOS PRELIMINARES</v>
      </c>
      <c r="C10" s="150"/>
      <c r="D10" s="122"/>
      <c r="E10" s="151"/>
      <c r="F10" s="106"/>
      <c r="G10" s="152">
        <f>SUM(G11:G12)</f>
        <v>1428.78</v>
      </c>
      <c r="H10" s="153"/>
    </row>
    <row r="11" spans="1:8" ht="11.25">
      <c r="A11" s="154" t="s">
        <v>3</v>
      </c>
      <c r="B11" s="113" t="str">
        <f>'[2]Mem Cal'!B8</f>
        <v>LIMPEZA MANUAL DO TERRENO (C/ RASPAGEM SUPERFICIAL)</v>
      </c>
      <c r="C11" s="155">
        <f>'mem calc'!C10</f>
        <v>103.46</v>
      </c>
      <c r="D11" s="107" t="str">
        <f>'[2]Mem Cal'!D9</f>
        <v>m²</v>
      </c>
      <c r="E11" s="156">
        <v>2.93</v>
      </c>
      <c r="F11" s="106">
        <f>ROUND(E11*(1+$H$7),2)</f>
        <v>3.66</v>
      </c>
      <c r="G11" s="106">
        <f>ROUND(C11*F11,2)</f>
        <v>378.66</v>
      </c>
      <c r="H11" s="107" t="s">
        <v>95</v>
      </c>
    </row>
    <row r="12" spans="1:8" ht="22.5">
      <c r="A12" s="154" t="s">
        <v>61</v>
      </c>
      <c r="B12" s="113" t="str">
        <f>'[1]mem calc'!B13</f>
        <v>LOCACAO CONVENCIONAL DE OBRA, ATRAVÉS DE GABARITO DE TABUAS CORRIDAS PONTALETADAS A CADA 1,50M</v>
      </c>
      <c r="C12" s="106">
        <f>'mem calc'!C12</f>
        <v>103.46</v>
      </c>
      <c r="D12" s="107" t="s">
        <v>4</v>
      </c>
      <c r="E12" s="156">
        <v>8.12</v>
      </c>
      <c r="F12" s="106">
        <f>ROUND(E12*(1+$H$7),2)</f>
        <v>10.15</v>
      </c>
      <c r="G12" s="106">
        <f>ROUND(C12*F12,2)</f>
        <v>1050.12</v>
      </c>
      <c r="H12" s="107" t="s">
        <v>96</v>
      </c>
    </row>
    <row r="13" spans="1:8" ht="7.5" customHeight="1">
      <c r="A13" s="13"/>
      <c r="B13" s="14"/>
      <c r="C13" s="15"/>
      <c r="D13" s="14"/>
      <c r="E13" s="19"/>
      <c r="F13" s="19"/>
      <c r="G13" s="29"/>
      <c r="H13" s="148"/>
    </row>
    <row r="14" spans="1:8" ht="12">
      <c r="A14" s="13" t="s">
        <v>16</v>
      </c>
      <c r="B14" s="149" t="str">
        <f>'[1]mem calc'!B16</f>
        <v>MOVIMENTO DE TERRA</v>
      </c>
      <c r="C14" s="157"/>
      <c r="D14" s="122"/>
      <c r="E14" s="151"/>
      <c r="F14" s="106"/>
      <c r="G14" s="152">
        <f>SUM(G15:G19)</f>
        <v>4299.77</v>
      </c>
      <c r="H14" s="122"/>
    </row>
    <row r="15" spans="1:8" ht="22.5">
      <c r="A15" s="154" t="s">
        <v>35</v>
      </c>
      <c r="B15" s="113" t="s">
        <v>72</v>
      </c>
      <c r="C15" s="106">
        <f>'mem calc'!C18</f>
        <v>20.03</v>
      </c>
      <c r="D15" s="107" t="s">
        <v>33</v>
      </c>
      <c r="E15" s="156">
        <v>46.84</v>
      </c>
      <c r="F15" s="106">
        <f>ROUND(E15*(1+$H$7),2)</f>
        <v>58.55</v>
      </c>
      <c r="G15" s="106">
        <f>ROUND(C15*F15,2)</f>
        <v>1172.76</v>
      </c>
      <c r="H15" s="107">
        <v>93358</v>
      </c>
    </row>
    <row r="16" spans="1:8" ht="22.5">
      <c r="A16" s="154" t="s">
        <v>17</v>
      </c>
      <c r="B16" s="113" t="s">
        <v>73</v>
      </c>
      <c r="C16" s="106">
        <f>'mem calc'!C20</f>
        <v>4.61</v>
      </c>
      <c r="D16" s="107" t="s">
        <v>33</v>
      </c>
      <c r="E16" s="156">
        <v>46.84</v>
      </c>
      <c r="F16" s="106">
        <f>ROUND(E16*(1+$H$7),2)</f>
        <v>58.55</v>
      </c>
      <c r="G16" s="106">
        <f>ROUND(C16*F16,2)</f>
        <v>269.92</v>
      </c>
      <c r="H16" s="107">
        <v>93358</v>
      </c>
    </row>
    <row r="17" spans="1:8" ht="11.25">
      <c r="A17" s="154" t="s">
        <v>41</v>
      </c>
      <c r="B17" s="113" t="str">
        <f>'[2]Mem Cal'!B21</f>
        <v>ATERRO APILOADO(MANUAL) EM CAMADAS DE 20 CM </v>
      </c>
      <c r="C17" s="106"/>
      <c r="D17" s="107"/>
      <c r="E17" s="156"/>
      <c r="F17" s="106"/>
      <c r="G17" s="106"/>
      <c r="H17" s="107"/>
    </row>
    <row r="18" spans="1:8" ht="11.25">
      <c r="A18" s="154" t="s">
        <v>65</v>
      </c>
      <c r="B18" s="113" t="s">
        <v>74</v>
      </c>
      <c r="C18" s="106">
        <f>'mem calc'!C26</f>
        <v>19.71</v>
      </c>
      <c r="D18" s="107" t="str">
        <f>'[2]Mem Cal'!D25</f>
        <v>m³</v>
      </c>
      <c r="E18" s="156">
        <v>28.15</v>
      </c>
      <c r="F18" s="106">
        <f>ROUND(E18*(1+$H$7),2)</f>
        <v>35.19</v>
      </c>
      <c r="G18" s="106">
        <f>ROUND(C18*F18,2)</f>
        <v>693.59</v>
      </c>
      <c r="H18" s="107">
        <v>96995</v>
      </c>
    </row>
    <row r="19" spans="1:8" ht="11.25">
      <c r="A19" s="154" t="s">
        <v>66</v>
      </c>
      <c r="B19" s="113" t="s">
        <v>75</v>
      </c>
      <c r="C19" s="106">
        <f>'mem calc'!C28</f>
        <v>22.56</v>
      </c>
      <c r="D19" s="107" t="str">
        <f>'[2]Mem Cal'!D27</f>
        <v>m³</v>
      </c>
      <c r="E19" s="156">
        <v>76.72</v>
      </c>
      <c r="F19" s="106">
        <f>ROUND(E19*(1+$H$7),2)</f>
        <v>95.9</v>
      </c>
      <c r="G19" s="106">
        <f>ROUND(C19*F19,2)</f>
        <v>2163.5</v>
      </c>
      <c r="H19" s="107">
        <v>94342</v>
      </c>
    </row>
    <row r="20" spans="1:8" ht="7.5" customHeight="1">
      <c r="A20" s="13"/>
      <c r="B20" s="14"/>
      <c r="C20" s="15"/>
      <c r="D20" s="14"/>
      <c r="E20" s="19"/>
      <c r="F20" s="19"/>
      <c r="G20" s="29"/>
      <c r="H20" s="148"/>
    </row>
    <row r="21" spans="1:8" ht="12">
      <c r="A21" s="13" t="s">
        <v>10</v>
      </c>
      <c r="B21" s="149" t="str">
        <f>'[1]mem calc'!B31</f>
        <v>FUNDAÇÕES</v>
      </c>
      <c r="C21" s="157"/>
      <c r="D21" s="122"/>
      <c r="E21" s="151"/>
      <c r="F21" s="106"/>
      <c r="G21" s="157">
        <f>SUM(G22:G25)</f>
        <v>23801.56</v>
      </c>
      <c r="H21" s="122"/>
    </row>
    <row r="22" spans="1:8" ht="11.25">
      <c r="A22" s="154" t="s">
        <v>18</v>
      </c>
      <c r="B22" s="113" t="s">
        <v>76</v>
      </c>
      <c r="C22" s="106">
        <f>'mem calc'!C32</f>
        <v>20.03</v>
      </c>
      <c r="D22" s="107" t="s">
        <v>33</v>
      </c>
      <c r="E22" s="156">
        <v>297.35</v>
      </c>
      <c r="F22" s="106">
        <f>ROUND(E22*(1+$H$7),2)</f>
        <v>371.69</v>
      </c>
      <c r="G22" s="106">
        <f>ROUND(C22*F22,2)</f>
        <v>7444.95</v>
      </c>
      <c r="H22" s="107">
        <v>6122</v>
      </c>
    </row>
    <row r="23" spans="1:8" ht="45">
      <c r="A23" s="154" t="s">
        <v>19</v>
      </c>
      <c r="B23" s="113" t="s">
        <v>77</v>
      </c>
      <c r="C23" s="106">
        <f>'mem calc'!C35</f>
        <v>28.58</v>
      </c>
      <c r="D23" s="107" t="s">
        <v>4</v>
      </c>
      <c r="E23" s="156">
        <v>86.06</v>
      </c>
      <c r="F23" s="106">
        <f>ROUND(E23*(1+$H$7),2)</f>
        <v>107.58</v>
      </c>
      <c r="G23" s="106">
        <f>ROUND(C23*F23,2)</f>
        <v>3074.64</v>
      </c>
      <c r="H23" s="107">
        <v>87502</v>
      </c>
    </row>
    <row r="24" spans="1:8" ht="22.5">
      <c r="A24" s="154" t="s">
        <v>68</v>
      </c>
      <c r="B24" s="113" t="s">
        <v>78</v>
      </c>
      <c r="C24" s="106">
        <v>5.26</v>
      </c>
      <c r="D24" s="107" t="s">
        <v>33</v>
      </c>
      <c r="E24" s="156">
        <v>1760.89</v>
      </c>
      <c r="F24" s="106">
        <f>ROUND(E24*(1+$H$7),2)</f>
        <v>2201.11</v>
      </c>
      <c r="G24" s="106">
        <f>ROUND(C24*F24,2)</f>
        <v>11577.84</v>
      </c>
      <c r="H24" s="107">
        <v>95957</v>
      </c>
    </row>
    <row r="25" spans="1:8" ht="22.5">
      <c r="A25" s="154" t="s">
        <v>69</v>
      </c>
      <c r="B25" s="113" t="s">
        <v>79</v>
      </c>
      <c r="C25" s="106">
        <f>'mem calc'!C39</f>
        <v>4.61</v>
      </c>
      <c r="D25" s="107" t="s">
        <v>33</v>
      </c>
      <c r="E25" s="156">
        <v>295.73</v>
      </c>
      <c r="F25" s="106">
        <f>ROUND(E25*(1+$H$7),2)</f>
        <v>369.66</v>
      </c>
      <c r="G25" s="106">
        <f>ROUND(C25*F25,2)</f>
        <v>1704.13</v>
      </c>
      <c r="H25" s="107">
        <v>73361</v>
      </c>
    </row>
    <row r="26" spans="1:8" ht="7.5" customHeight="1">
      <c r="A26" s="13"/>
      <c r="B26" s="14"/>
      <c r="C26" s="15"/>
      <c r="D26" s="14"/>
      <c r="E26" s="19"/>
      <c r="F26" s="19"/>
      <c r="G26" s="29"/>
      <c r="H26" s="148"/>
    </row>
    <row r="27" spans="1:8" ht="12">
      <c r="A27" s="13" t="s">
        <v>11</v>
      </c>
      <c r="B27" s="149" t="str">
        <f>'[1]mem calc'!B43</f>
        <v>CONCRETO ARMADO</v>
      </c>
      <c r="C27" s="157"/>
      <c r="D27" s="122"/>
      <c r="E27" s="151"/>
      <c r="F27" s="106"/>
      <c r="G27" s="157">
        <f>SUM(G28:G32)</f>
        <v>31124.649999999998</v>
      </c>
      <c r="H27" s="122"/>
    </row>
    <row r="28" spans="1:9" ht="22.5">
      <c r="A28" s="154" t="s">
        <v>21</v>
      </c>
      <c r="B28" s="113" t="s">
        <v>80</v>
      </c>
      <c r="C28" s="106">
        <v>3.18</v>
      </c>
      <c r="D28" s="107" t="str">
        <f>'[2]Mem Cal'!D42</f>
        <v>m³</v>
      </c>
      <c r="E28" s="156">
        <v>1760.89</v>
      </c>
      <c r="F28" s="106">
        <f>ROUND(E28*(1+$H$7),2)</f>
        <v>2201.11</v>
      </c>
      <c r="G28" s="106">
        <f>ROUND(C28*F28,2)</f>
        <v>6999.53</v>
      </c>
      <c r="H28" s="107">
        <v>95957</v>
      </c>
      <c r="I28" s="36"/>
    </row>
    <row r="29" spans="1:9" ht="22.5">
      <c r="A29" s="154" t="s">
        <v>22</v>
      </c>
      <c r="B29" s="113" t="s">
        <v>360</v>
      </c>
      <c r="C29" s="106">
        <v>4.98</v>
      </c>
      <c r="D29" s="107" t="s">
        <v>33</v>
      </c>
      <c r="E29" s="156">
        <v>1760.89</v>
      </c>
      <c r="F29" s="106">
        <f>ROUND(E29*(1+$H$7),2)</f>
        <v>2201.11</v>
      </c>
      <c r="G29" s="106">
        <f>ROUND(C29*F29,2)</f>
        <v>10961.53</v>
      </c>
      <c r="H29" s="107">
        <v>95957</v>
      </c>
      <c r="I29" s="36"/>
    </row>
    <row r="30" spans="1:9" ht="37.5" customHeight="1">
      <c r="A30" s="154" t="s">
        <v>38</v>
      </c>
      <c r="B30" s="113" t="s">
        <v>82</v>
      </c>
      <c r="C30" s="106">
        <f>'mem calc'!C49</f>
        <v>65.28</v>
      </c>
      <c r="D30" s="107" t="str">
        <f>'[2]Mem Cal'!D46</f>
        <v>m²</v>
      </c>
      <c r="E30" s="156">
        <v>56.95</v>
      </c>
      <c r="F30" s="106">
        <f>ROUND(E30*(1+$H$7),2)</f>
        <v>71.19</v>
      </c>
      <c r="G30" s="106">
        <f>ROUND(C30*F30,2)</f>
        <v>4647.28</v>
      </c>
      <c r="H30" s="107" t="s">
        <v>97</v>
      </c>
      <c r="I30" s="36"/>
    </row>
    <row r="31" spans="1:9" ht="37.5" customHeight="1">
      <c r="A31" s="154" t="s">
        <v>191</v>
      </c>
      <c r="B31" s="113" t="str">
        <f>'mem calc'!B50</f>
        <v>LAJE PRE-MOLDADA P/FORRO, SOBRECARGA 100KG/M2, VAOS ATE 3,50M/E=8CM, C/LAJOTAS E CAP.C/CONC FCK=20MPA, 3CM, INTER-EIXO 38CM, C/ESCORAMENTO (REAPR.3X) E FERRAGEM NEGATIVA </v>
      </c>
      <c r="C31" s="106">
        <f>'mem calc'!C52</f>
        <v>4.24</v>
      </c>
      <c r="D31" s="107" t="str">
        <f>'mem calc'!D52</f>
        <v>m²</v>
      </c>
      <c r="E31" s="156">
        <v>56.95</v>
      </c>
      <c r="F31" s="106">
        <f>ROUND(E31*(1+$H$7),2)</f>
        <v>71.19</v>
      </c>
      <c r="G31" s="106">
        <f>ROUND(C31*F31,2)</f>
        <v>301.85</v>
      </c>
      <c r="H31" s="107" t="s">
        <v>97</v>
      </c>
      <c r="I31" s="36"/>
    </row>
    <row r="32" spans="1:9" ht="26.25" customHeight="1">
      <c r="A32" s="154" t="s">
        <v>201</v>
      </c>
      <c r="B32" s="113" t="str">
        <f>'mem calc'!B53</f>
        <v>IMPERMEABILIZACAO DE SUPERFICIE, COM IMPERMEABILIZANTE FLEXIVEL A BASE ACRILICA.</v>
      </c>
      <c r="C32" s="106">
        <f>'mem calc'!C54</f>
        <v>89.57</v>
      </c>
      <c r="D32" s="107" t="str">
        <f>'mem calc'!D54</f>
        <v>m²</v>
      </c>
      <c r="E32" s="156">
        <v>73.37</v>
      </c>
      <c r="F32" s="106">
        <f>ROUND(E32*(1+$H$7),2)</f>
        <v>91.71</v>
      </c>
      <c r="G32" s="106">
        <f>ROUND(C32*F32,2)</f>
        <v>8214.46</v>
      </c>
      <c r="H32" s="107" t="s">
        <v>203</v>
      </c>
      <c r="I32" s="36"/>
    </row>
    <row r="33" spans="1:8" ht="7.5" customHeight="1">
      <c r="A33" s="13"/>
      <c r="B33" s="14"/>
      <c r="C33" s="15"/>
      <c r="D33" s="14"/>
      <c r="E33" s="19"/>
      <c r="F33" s="19"/>
      <c r="G33" s="29"/>
      <c r="H33" s="148"/>
    </row>
    <row r="34" spans="1:9" ht="12">
      <c r="A34" s="13" t="s">
        <v>12</v>
      </c>
      <c r="B34" s="158" t="str">
        <f>'mem calc'!B56</f>
        <v>ELEVAÇÃO</v>
      </c>
      <c r="C34" s="15"/>
      <c r="D34" s="14"/>
      <c r="E34" s="19"/>
      <c r="F34" s="19"/>
      <c r="G34" s="29">
        <f>SUM(G35)</f>
        <v>14615.49</v>
      </c>
      <c r="H34" s="159"/>
      <c r="I34" s="36"/>
    </row>
    <row r="35" spans="1:9" ht="45">
      <c r="A35" s="154" t="s">
        <v>25</v>
      </c>
      <c r="B35" s="113" t="s">
        <v>47</v>
      </c>
      <c r="C35" s="160">
        <f>'mem calc'!C59</f>
        <v>210.78</v>
      </c>
      <c r="D35" s="107" t="str">
        <f>'mem calc'!D59</f>
        <v>m²</v>
      </c>
      <c r="E35" s="161">
        <v>55.47</v>
      </c>
      <c r="F35" s="162">
        <f>ROUND(E35*(1+$H$7),2)</f>
        <v>69.34</v>
      </c>
      <c r="G35" s="162">
        <f>ROUND(C35*F35,2)</f>
        <v>14615.49</v>
      </c>
      <c r="H35" s="107">
        <v>87500</v>
      </c>
      <c r="I35" s="36"/>
    </row>
    <row r="36" spans="1:8" ht="7.5" customHeight="1">
      <c r="A36" s="13"/>
      <c r="B36" s="14"/>
      <c r="C36" s="15"/>
      <c r="D36" s="14"/>
      <c r="E36" s="19"/>
      <c r="F36" s="19"/>
      <c r="G36" s="29"/>
      <c r="H36" s="148"/>
    </row>
    <row r="37" spans="1:9" ht="12">
      <c r="A37" s="14" t="s">
        <v>13</v>
      </c>
      <c r="B37" s="158" t="str">
        <f>'mem calc'!B61</f>
        <v>COBERTURA</v>
      </c>
      <c r="C37" s="163"/>
      <c r="D37" s="14"/>
      <c r="E37" s="19"/>
      <c r="F37" s="19"/>
      <c r="G37" s="29">
        <f>SUM(G38:G43)</f>
        <v>17628.56</v>
      </c>
      <c r="H37" s="159"/>
      <c r="I37" s="36"/>
    </row>
    <row r="38" spans="1:9" ht="33.75">
      <c r="A38" s="154" t="s">
        <v>30</v>
      </c>
      <c r="B38" s="113" t="str">
        <f>'[2]Mem Cal'!B53</f>
        <v>TRAMA DE MADEIRA COMPOSTA POR TERÇAS PARA TELHADOS DE ATÉ 2 ÁGUAS PARA TELHA ONDULADA DE FIBROCIMENTO, METÁLICA, PLÁSTICA OU TERMOACÚSTICA, INCLUSO TRANSPORTE VERTICAL</v>
      </c>
      <c r="C38" s="106">
        <f>'mem calc'!C63</f>
        <v>139.73</v>
      </c>
      <c r="D38" s="107" t="str">
        <f>'[2]Mem Cal'!D54</f>
        <v>m²</v>
      </c>
      <c r="E38" s="156">
        <v>17.64</v>
      </c>
      <c r="F38" s="106">
        <f aca="true" t="shared" si="0" ref="F38:F43">ROUND(E38*(1+$H$7),2)</f>
        <v>22.05</v>
      </c>
      <c r="G38" s="106">
        <f aca="true" t="shared" si="1" ref="G38:G43">ROUND(C38*F38,2)</f>
        <v>3081.05</v>
      </c>
      <c r="H38" s="107">
        <v>92543</v>
      </c>
      <c r="I38" s="36"/>
    </row>
    <row r="39" spans="1:9" ht="39" customHeight="1">
      <c r="A39" s="154" t="s">
        <v>42</v>
      </c>
      <c r="B39" s="113" t="str">
        <f>'[2]Mem Cal'!B55</f>
        <v>TELHAMENTO COM TELHA ONDULADA DE FIBROCIMENTO E = 6 MM, COM RECOBRIMENTO LATERAL DE 1/4 DE ONDA PARA TELHADO COM INCLINAÇÃO MAIOR QUE 10°, COM ATÉ 2 ÁGUAS, INCLUSO IÇAMENTO</v>
      </c>
      <c r="C39" s="106">
        <f>'mem calc'!C65</f>
        <v>139.73</v>
      </c>
      <c r="D39" s="107" t="str">
        <f>'[2]Mem Cal'!D56</f>
        <v>m²</v>
      </c>
      <c r="E39" s="156">
        <v>41.73</v>
      </c>
      <c r="F39" s="106">
        <f t="shared" si="0"/>
        <v>52.16</v>
      </c>
      <c r="G39" s="106">
        <f t="shared" si="1"/>
        <v>7288.32</v>
      </c>
      <c r="H39" s="107">
        <v>94207</v>
      </c>
      <c r="I39" s="36"/>
    </row>
    <row r="40" spans="1:9" ht="25.5" customHeight="1">
      <c r="A40" s="154" t="s">
        <v>43</v>
      </c>
      <c r="B40" s="113" t="str">
        <f>'[2]Mem Cal'!B57</f>
        <v>CALHA EM CHAPA DE AÇO GALVANIZADO NÚMERO 24, DESENVOLVIMENTO DE 100 CM , INCLUSO TRANSPORTE VERTICAL.</v>
      </c>
      <c r="C40" s="106">
        <f>'mem calc'!C67</f>
        <v>35.1</v>
      </c>
      <c r="D40" s="107" t="str">
        <f>'[2]Mem Cal'!D58</f>
        <v>m</v>
      </c>
      <c r="E40" s="156">
        <v>99.76</v>
      </c>
      <c r="F40" s="106">
        <f t="shared" si="0"/>
        <v>124.7</v>
      </c>
      <c r="G40" s="106">
        <f t="shared" si="1"/>
        <v>4376.97</v>
      </c>
      <c r="H40" s="107">
        <v>94229</v>
      </c>
      <c r="I40" s="36"/>
    </row>
    <row r="41" spans="1:9" ht="22.5">
      <c r="A41" s="154" t="s">
        <v>44</v>
      </c>
      <c r="B41" s="164" t="s">
        <v>87</v>
      </c>
      <c r="C41" s="106">
        <f>'mem calc'!C69</f>
        <v>14.7</v>
      </c>
      <c r="D41" s="107" t="str">
        <f>'[2]Mem Cal'!D60</f>
        <v>m</v>
      </c>
      <c r="E41" s="156">
        <v>50.24</v>
      </c>
      <c r="F41" s="106">
        <f t="shared" si="0"/>
        <v>62.8</v>
      </c>
      <c r="G41" s="106">
        <f t="shared" si="1"/>
        <v>923.16</v>
      </c>
      <c r="H41" s="107">
        <v>94450</v>
      </c>
      <c r="I41" s="36"/>
    </row>
    <row r="42" spans="1:9" ht="33.75">
      <c r="A42" s="154" t="s">
        <v>88</v>
      </c>
      <c r="B42" s="113" t="s">
        <v>48</v>
      </c>
      <c r="C42" s="106">
        <f>'mem calc'!C71</f>
        <v>15.17</v>
      </c>
      <c r="D42" s="107" t="s">
        <v>4</v>
      </c>
      <c r="E42" s="156">
        <v>64.82</v>
      </c>
      <c r="F42" s="106">
        <f t="shared" si="0"/>
        <v>81.03</v>
      </c>
      <c r="G42" s="106">
        <f t="shared" si="1"/>
        <v>1229.23</v>
      </c>
      <c r="H42" s="107">
        <v>92541</v>
      </c>
      <c r="I42" s="36"/>
    </row>
    <row r="43" spans="1:9" ht="22.5">
      <c r="A43" s="154" t="s">
        <v>90</v>
      </c>
      <c r="B43" s="113" t="s">
        <v>49</v>
      </c>
      <c r="C43" s="106">
        <f>'mem calc'!C73</f>
        <v>15.17</v>
      </c>
      <c r="D43" s="107" t="s">
        <v>4</v>
      </c>
      <c r="E43" s="156">
        <v>38.49</v>
      </c>
      <c r="F43" s="106">
        <f t="shared" si="0"/>
        <v>48.11</v>
      </c>
      <c r="G43" s="106">
        <f t="shared" si="1"/>
        <v>729.83</v>
      </c>
      <c r="H43" s="107">
        <v>94447</v>
      </c>
      <c r="I43" s="36"/>
    </row>
    <row r="44" spans="1:8" ht="7.5" customHeight="1">
      <c r="A44" s="13"/>
      <c r="B44" s="14"/>
      <c r="C44" s="15"/>
      <c r="D44" s="14"/>
      <c r="E44" s="19"/>
      <c r="F44" s="19"/>
      <c r="G44" s="29"/>
      <c r="H44" s="148"/>
    </row>
    <row r="45" spans="1:9" ht="12">
      <c r="A45" s="13" t="s">
        <v>45</v>
      </c>
      <c r="B45" s="102" t="str">
        <f>'mem calc'!B75</f>
        <v>REVESTIMENTO</v>
      </c>
      <c r="C45" s="160"/>
      <c r="D45" s="107"/>
      <c r="E45" s="88"/>
      <c r="F45" s="165"/>
      <c r="G45" s="166">
        <f>SUM(G46:G51)</f>
        <v>19902.940000000002</v>
      </c>
      <c r="H45" s="107"/>
      <c r="I45" s="36"/>
    </row>
    <row r="46" spans="1:9" ht="33.75">
      <c r="A46" s="154" t="s">
        <v>46</v>
      </c>
      <c r="B46" s="86" t="s">
        <v>116</v>
      </c>
      <c r="C46" s="160">
        <f>'mem calc'!C78</f>
        <v>430.04</v>
      </c>
      <c r="D46" s="107" t="s">
        <v>4</v>
      </c>
      <c r="E46" s="88">
        <v>2.67</v>
      </c>
      <c r="F46" s="106">
        <f aca="true" t="shared" si="2" ref="F46:F51">ROUND(E46*(1+$H$7),2)</f>
        <v>3.34</v>
      </c>
      <c r="G46" s="106">
        <f aca="true" t="shared" si="3" ref="G46:G51">ROUND(C46*F46,2)</f>
        <v>1436.33</v>
      </c>
      <c r="H46" s="107">
        <v>87878</v>
      </c>
      <c r="I46" s="36"/>
    </row>
    <row r="47" spans="1:9" ht="53.25" customHeight="1">
      <c r="A47" s="154" t="s">
        <v>98</v>
      </c>
      <c r="B47" s="86" t="s">
        <v>50</v>
      </c>
      <c r="C47" s="160">
        <f>'mem calc'!C88</f>
        <v>199.43</v>
      </c>
      <c r="D47" s="107" t="s">
        <v>4</v>
      </c>
      <c r="E47" s="88">
        <v>13.6</v>
      </c>
      <c r="F47" s="106">
        <f t="shared" si="2"/>
        <v>17</v>
      </c>
      <c r="G47" s="106">
        <f t="shared" si="3"/>
        <v>3390.31</v>
      </c>
      <c r="H47" s="107">
        <v>87550</v>
      </c>
      <c r="I47" s="36"/>
    </row>
    <row r="48" spans="1:9" ht="45">
      <c r="A48" s="154" t="s">
        <v>118</v>
      </c>
      <c r="B48" s="86" t="str">
        <f>'mem calc'!B89</f>
        <v>REVESTIMENTO CERÂMICO PARA PAREDES INTERNAS COM PLACAS TIPO GRÊS OU SEMI-GRÊS DE DIMENSÕES 30x40 CM APLICADAS EM AMBIENTES DE ÁREA MENOR QUE 5 M² NA ALTURA INTEIRA DAS PAREDES (ambiente internos)</v>
      </c>
      <c r="C48" s="160">
        <f>'mem calc'!C90</f>
        <v>185.25</v>
      </c>
      <c r="D48" s="107" t="s">
        <v>4</v>
      </c>
      <c r="E48" s="88">
        <v>42.72</v>
      </c>
      <c r="F48" s="106">
        <f t="shared" si="2"/>
        <v>53.4</v>
      </c>
      <c r="G48" s="106">
        <f t="shared" si="3"/>
        <v>9892.35</v>
      </c>
      <c r="H48" s="107">
        <v>87264</v>
      </c>
      <c r="I48" s="36"/>
    </row>
    <row r="49" spans="1:9" ht="33.75">
      <c r="A49" s="154" t="s">
        <v>119</v>
      </c>
      <c r="B49" s="86" t="s">
        <v>113</v>
      </c>
      <c r="C49" s="160">
        <f>'mem calc'!C92</f>
        <v>14.18</v>
      </c>
      <c r="D49" s="107" t="s">
        <v>4</v>
      </c>
      <c r="E49" s="88">
        <v>42.72</v>
      </c>
      <c r="F49" s="106">
        <f t="shared" si="2"/>
        <v>53.4</v>
      </c>
      <c r="G49" s="106">
        <f t="shared" si="3"/>
        <v>757.21</v>
      </c>
      <c r="H49" s="107">
        <v>87264</v>
      </c>
      <c r="I49" s="36"/>
    </row>
    <row r="50" spans="1:9" ht="33.75">
      <c r="A50" s="154" t="s">
        <v>120</v>
      </c>
      <c r="B50" s="113" t="s">
        <v>51</v>
      </c>
      <c r="C50" s="106">
        <f>'mem calc'!C94</f>
        <v>230.61</v>
      </c>
      <c r="D50" s="107" t="s">
        <v>4</v>
      </c>
      <c r="E50" s="156">
        <v>14.36</v>
      </c>
      <c r="F50" s="106">
        <f t="shared" si="2"/>
        <v>17.95</v>
      </c>
      <c r="G50" s="106">
        <f t="shared" si="3"/>
        <v>4139.45</v>
      </c>
      <c r="H50" s="107">
        <v>87548</v>
      </c>
      <c r="I50" s="36"/>
    </row>
    <row r="51" spans="1:9" ht="45">
      <c r="A51" s="154" t="s">
        <v>121</v>
      </c>
      <c r="B51" s="113" t="s">
        <v>114</v>
      </c>
      <c r="C51" s="160">
        <f>'mem calc'!C100</f>
        <v>5.38</v>
      </c>
      <c r="D51" s="107" t="s">
        <v>4</v>
      </c>
      <c r="E51" s="161">
        <v>42.72</v>
      </c>
      <c r="F51" s="106">
        <f t="shared" si="2"/>
        <v>53.4</v>
      </c>
      <c r="G51" s="106">
        <f t="shared" si="3"/>
        <v>287.29</v>
      </c>
      <c r="H51" s="107">
        <v>87264</v>
      </c>
      <c r="I51" s="36"/>
    </row>
    <row r="52" spans="1:8" ht="7.5" customHeight="1">
      <c r="A52" s="13"/>
      <c r="B52" s="14"/>
      <c r="C52" s="15"/>
      <c r="D52" s="14"/>
      <c r="E52" s="19"/>
      <c r="F52" s="19"/>
      <c r="G52" s="29"/>
      <c r="H52" s="148"/>
    </row>
    <row r="53" spans="1:9" s="5" customFormat="1" ht="12">
      <c r="A53" s="13" t="s">
        <v>99</v>
      </c>
      <c r="B53" s="167" t="str">
        <f>'mem calc'!B102</f>
        <v>PISO</v>
      </c>
      <c r="C53" s="160"/>
      <c r="D53" s="107"/>
      <c r="E53" s="88"/>
      <c r="F53" s="165"/>
      <c r="G53" s="166">
        <f>SUM(G54:G58)</f>
        <v>9436.789999999999</v>
      </c>
      <c r="H53" s="107"/>
      <c r="I53" s="116"/>
    </row>
    <row r="54" spans="1:9" ht="22.5">
      <c r="A54" s="154" t="s">
        <v>100</v>
      </c>
      <c r="B54" s="111" t="s">
        <v>52</v>
      </c>
      <c r="C54" s="160">
        <f>'mem calc'!C105</f>
        <v>4.64</v>
      </c>
      <c r="D54" s="107" t="str">
        <f>'mem calc'!D105</f>
        <v>m³</v>
      </c>
      <c r="E54" s="88">
        <v>17.17</v>
      </c>
      <c r="F54" s="165">
        <f>ROUND(E54*(1+$H$7),2)</f>
        <v>21.46</v>
      </c>
      <c r="G54" s="128">
        <f>ROUND(C54*F54,2)</f>
        <v>99.57</v>
      </c>
      <c r="H54" s="107">
        <v>95241</v>
      </c>
      <c r="I54" s="36"/>
    </row>
    <row r="55" spans="1:9" ht="33.75">
      <c r="A55" s="154" t="s">
        <v>101</v>
      </c>
      <c r="B55" s="113" t="str">
        <f>'mem calc'!B106</f>
        <v>CONTRAPISO EM ARGAMASSA TRAÇO 1:4 (CIMENTO E AREIA), PREPARO MANUAL, APLICADO EM ÁREAS SECAS MENORES QUE 10M2 SOBRE LAJE, ADERIDO, ESPESSURA 2CM, ACABAMENTO NÃO REFORÇADO</v>
      </c>
      <c r="C55" s="106">
        <f>'mem calc'!C107</f>
        <v>89.57</v>
      </c>
      <c r="D55" s="107" t="str">
        <f>'mem calc'!D107</f>
        <v>m²</v>
      </c>
      <c r="E55" s="156">
        <v>23.92</v>
      </c>
      <c r="F55" s="106">
        <f>ROUND(E55*(1+$H$7),2)</f>
        <v>29.9</v>
      </c>
      <c r="G55" s="106">
        <f>ROUND(C55*F55,2)</f>
        <v>2678.14</v>
      </c>
      <c r="H55" s="107">
        <v>87622</v>
      </c>
      <c r="I55" s="36"/>
    </row>
    <row r="56" spans="1:9" s="114" customFormat="1" ht="23.25" customHeight="1">
      <c r="A56" s="154" t="s">
        <v>102</v>
      </c>
      <c r="B56" s="86" t="s">
        <v>53</v>
      </c>
      <c r="C56" s="88">
        <f>'mem calc'!C109</f>
        <v>89.57</v>
      </c>
      <c r="D56" s="168" t="str">
        <f>'mem calc'!D109</f>
        <v>m²</v>
      </c>
      <c r="E56" s="161">
        <v>39.53</v>
      </c>
      <c r="F56" s="162">
        <f>ROUND(E56*(1+$H$7),2)</f>
        <v>49.41</v>
      </c>
      <c r="G56" s="162">
        <f>ROUND(C56*F56,2)</f>
        <v>4425.65</v>
      </c>
      <c r="H56" s="168">
        <v>87246</v>
      </c>
      <c r="I56" s="44"/>
    </row>
    <row r="57" spans="1:9" ht="33.75">
      <c r="A57" s="154" t="s">
        <v>103</v>
      </c>
      <c r="B57" s="111" t="s">
        <v>54</v>
      </c>
      <c r="C57" s="160">
        <f>'mem calc'!C111</f>
        <v>29.35</v>
      </c>
      <c r="D57" s="107" t="str">
        <f>'mem calc'!D111</f>
        <v>m</v>
      </c>
      <c r="E57" s="161">
        <v>58.57</v>
      </c>
      <c r="F57" s="162">
        <f>ROUND(E57*(1+$H$7),2)</f>
        <v>73.21</v>
      </c>
      <c r="G57" s="162">
        <f>ROUND(C57*F57,2)</f>
        <v>2148.71</v>
      </c>
      <c r="H57" s="107">
        <v>94994</v>
      </c>
      <c r="I57" s="36"/>
    </row>
    <row r="58" spans="1:9" s="114" customFormat="1" ht="22.5">
      <c r="A58" s="154" t="s">
        <v>266</v>
      </c>
      <c r="B58" s="86" t="str">
        <f>'mem calc'!B112</f>
        <v>PISO CIMENTADO, TRAÇO 1:3 (CIMENTO E AREIA), ACABAMENTO LISO, ESPESSURA 2,0 CM, PREPARO MANUAL DA ARGAMASSA</v>
      </c>
      <c r="C58" s="88">
        <f>'mem calc'!C113</f>
        <v>3.23</v>
      </c>
      <c r="D58" s="168" t="str">
        <f>'mem calc'!D113</f>
        <v>m²</v>
      </c>
      <c r="E58" s="161">
        <v>20.98</v>
      </c>
      <c r="F58" s="162">
        <f>ROUND(E58*(1+$H$7),2)</f>
        <v>26.23</v>
      </c>
      <c r="G58" s="162">
        <f>ROUND(C58*F58,2)</f>
        <v>84.72</v>
      </c>
      <c r="H58" s="168">
        <v>98679</v>
      </c>
      <c r="I58" s="44"/>
    </row>
    <row r="59" spans="1:9" ht="11.25">
      <c r="A59" s="154"/>
      <c r="B59" s="111"/>
      <c r="C59" s="160"/>
      <c r="D59" s="107"/>
      <c r="E59" s="88"/>
      <c r="F59" s="165"/>
      <c r="G59" s="128"/>
      <c r="H59" s="107"/>
      <c r="I59" s="36"/>
    </row>
    <row r="60" spans="1:9" s="5" customFormat="1" ht="12">
      <c r="A60" s="13" t="s">
        <v>104</v>
      </c>
      <c r="B60" s="102" t="str">
        <f>'mem calc'!B115</f>
        <v>ESQUADRIAS</v>
      </c>
      <c r="C60" s="163"/>
      <c r="D60" s="122"/>
      <c r="E60" s="43"/>
      <c r="F60" s="121"/>
      <c r="G60" s="166">
        <f>SUM(G61:G68)</f>
        <v>18572.760000000002</v>
      </c>
      <c r="H60" s="122"/>
      <c r="I60" s="116"/>
    </row>
    <row r="61" spans="1:9" ht="57">
      <c r="A61" s="154" t="s">
        <v>105</v>
      </c>
      <c r="B61" s="111" t="str">
        <f>'mem calc'!B116</f>
        <v>KIT DE PORTA DE MADEIRA PARA PINTURA, SEMI-OCA (LEVE OU MÉDIA), PADRÃO POPULAR, 80X210CM, ESPESSURA DE 3,5CM, ITENS INCLUSOS: DOBRADIÇAS, MONTAGEM E INSTALAÇÃO DO BATENTE, FECHADURA COM EXECUÇÃO DO FURO - FORNECIMENTO E INSTALAÇÃO</v>
      </c>
      <c r="C61" s="160">
        <f>'mem calc'!C117</f>
        <v>7</v>
      </c>
      <c r="D61" s="107" t="str">
        <f>'mem calc'!D117</f>
        <v>und</v>
      </c>
      <c r="E61" s="169">
        <v>629.47</v>
      </c>
      <c r="F61" s="170">
        <f>ROUND(E61*(1+$H$7),2)</f>
        <v>786.84</v>
      </c>
      <c r="G61" s="170">
        <f aca="true" t="shared" si="4" ref="G61:G68">ROUND(C61*F61,2)</f>
        <v>5507.88</v>
      </c>
      <c r="H61" s="168">
        <v>91314</v>
      </c>
      <c r="I61" s="36"/>
    </row>
    <row r="62" spans="1:9" ht="57">
      <c r="A62" s="154" t="s">
        <v>106</v>
      </c>
      <c r="B62" s="111" t="str">
        <f>'mem calc'!B119</f>
        <v>KIT DE PORTA DE MADEIRA PARA PINTURA, SEMI-OCA (LEVE OU MÉDIA), PADRÃO POPULAR, 60X210CM, ESPESSURA DE 3,5CM, ITENS INCLUSOS: DOBRADIÇAS, MONTAGEM E INSTALAÇÃO DO BATENTE, FECHADURA COM EXECUÇÃO DO FURO - FORNECIMENTO E INSTALAÇÃO</v>
      </c>
      <c r="C62" s="160">
        <f>'mem calc'!C120</f>
        <v>1</v>
      </c>
      <c r="D62" s="107" t="str">
        <f>'mem calc'!D117</f>
        <v>und</v>
      </c>
      <c r="E62" s="169">
        <v>574.31</v>
      </c>
      <c r="F62" s="170">
        <f aca="true" t="shared" si="5" ref="F62:F67">ROUND(E62*(1+$H$7),2)</f>
        <v>717.89</v>
      </c>
      <c r="G62" s="170">
        <f t="shared" si="4"/>
        <v>717.89</v>
      </c>
      <c r="H62" s="168">
        <v>91312</v>
      </c>
      <c r="I62" s="36"/>
    </row>
    <row r="63" spans="1:9" ht="57">
      <c r="A63" s="154" t="s">
        <v>173</v>
      </c>
      <c r="B63" s="111" t="str">
        <f>'mem calc'!B122</f>
        <v>KIT DE PORTA DE MADEIRA PARA PINTURA, SEMI-OCA (LEVE OU MÉDIA), PADRÃO POPULAR, 60X160CM, ESPESSURA DE 3,5CM, ITENS INCLUSOS: DOBRADIÇAS, MONTAGEM E INSTALAÇÃO DO BATENTE, FECHADURA COM EXECUÇÃO DO FURO - FORNECIMENTO E INSTALAÇÃO</v>
      </c>
      <c r="C63" s="160">
        <f>'mem calc'!C124</f>
        <v>2.88</v>
      </c>
      <c r="D63" s="107" t="str">
        <f>'mem calc'!D124</f>
        <v>m²</v>
      </c>
      <c r="E63" s="169">
        <v>455.8</v>
      </c>
      <c r="F63" s="170">
        <f t="shared" si="5"/>
        <v>569.75</v>
      </c>
      <c r="G63" s="170">
        <f t="shared" si="4"/>
        <v>1640.88</v>
      </c>
      <c r="H63" s="168">
        <v>91312</v>
      </c>
      <c r="I63" s="36"/>
    </row>
    <row r="64" spans="1:9" ht="57">
      <c r="A64" s="154" t="s">
        <v>174</v>
      </c>
      <c r="B64" s="111" t="str">
        <f>'mem calc'!B125</f>
        <v>KIT DE PORTA DE MADEIRA PARA PINTURA, SEMI-OCA (LEVE OU MÉDIA), PADRÃO POPULAR, 80x160CM, ESPESSURA DE 3,5CM, ITENS INCLUSOS: DOBRADIÇAS, MONTAGEM E INSTALAÇÃO DO BATENTE, FECHADURA COM EXECUÇÃO DO FURO - FORNECIMENTO E INSTALAÇÃO</v>
      </c>
      <c r="C64" s="160">
        <f>'mem calc'!C127</f>
        <v>2.56</v>
      </c>
      <c r="D64" s="107" t="str">
        <f>'mem calc'!D127</f>
        <v>m²</v>
      </c>
      <c r="E64" s="169">
        <v>374.68</v>
      </c>
      <c r="F64" s="170">
        <f t="shared" si="5"/>
        <v>468.35</v>
      </c>
      <c r="G64" s="170">
        <f t="shared" si="4"/>
        <v>1198.98</v>
      </c>
      <c r="H64" s="168">
        <v>91314</v>
      </c>
      <c r="I64" s="36"/>
    </row>
    <row r="65" spans="1:9" ht="24" customHeight="1">
      <c r="A65" s="154" t="s">
        <v>206</v>
      </c>
      <c r="B65" s="111" t="str">
        <f>'mem calc'!B128</f>
        <v>JANELA DE ALUMÍNIO MAXIM-AR, FIXAÇÃO COM PARAFUSO SOBRE CONTRAMARCO (EXCLUSIVE CONTRAMARCO), COM VIDROS, PADRONIZADA</v>
      </c>
      <c r="C65" s="160">
        <f>'mem calc'!C131</f>
        <v>2.24</v>
      </c>
      <c r="D65" s="107" t="str">
        <f>'mem calc'!D131</f>
        <v>m²</v>
      </c>
      <c r="E65" s="169">
        <v>497.66</v>
      </c>
      <c r="F65" s="170">
        <f t="shared" si="5"/>
        <v>622.08</v>
      </c>
      <c r="G65" s="170">
        <f t="shared" si="4"/>
        <v>1393.46</v>
      </c>
      <c r="H65" s="168">
        <v>94569</v>
      </c>
      <c r="I65" s="36"/>
    </row>
    <row r="66" spans="1:9" ht="33.75">
      <c r="A66" s="154" t="s">
        <v>209</v>
      </c>
      <c r="B66" s="111" t="str">
        <f>'mem calc'!B132</f>
        <v>JANELA DE ALUMÍNIO DE CORRER, 2 FOLHAS, FIXAÇÃO COM PARAFUSO SOBRE CONTRAMARCO (EXCLUSIVE CONTRAMARCO), COM VIDROS PADRONIZADA</v>
      </c>
      <c r="C66" s="160">
        <f>'mem calc'!C135</f>
        <v>6.6</v>
      </c>
      <c r="D66" s="107" t="str">
        <f>'mem calc'!D135</f>
        <v>m²</v>
      </c>
      <c r="E66" s="169">
        <v>319.65</v>
      </c>
      <c r="F66" s="170">
        <f t="shared" si="5"/>
        <v>399.56</v>
      </c>
      <c r="G66" s="170">
        <f t="shared" si="4"/>
        <v>2637.1</v>
      </c>
      <c r="H66" s="168">
        <v>94570</v>
      </c>
      <c r="I66" s="36"/>
    </row>
    <row r="67" spans="1:9" ht="24" customHeight="1">
      <c r="A67" s="154" t="s">
        <v>210</v>
      </c>
      <c r="B67" s="111" t="str">
        <f>'mem calc'!B136</f>
        <v>JANELA DE ALUMÍNIO DE ABRIR, FIXAÇÃO COM PARAFUSO SOBRE CONTRAMARCO (EXCLUSIVE CONTRAMARCO), COM VIDROS, PADRONIZADA</v>
      </c>
      <c r="C67" s="160">
        <f>'mem calc'!C137</f>
        <v>1.08</v>
      </c>
      <c r="D67" s="107" t="str">
        <f>'mem calc'!D137</f>
        <v>m²</v>
      </c>
      <c r="E67" s="169">
        <v>497.66</v>
      </c>
      <c r="F67" s="170">
        <f t="shared" si="5"/>
        <v>622.08</v>
      </c>
      <c r="G67" s="170">
        <f t="shared" si="4"/>
        <v>671.85</v>
      </c>
      <c r="H67" s="168">
        <v>94569</v>
      </c>
      <c r="I67" s="36"/>
    </row>
    <row r="68" spans="1:9" ht="22.5">
      <c r="A68" s="154" t="s">
        <v>211</v>
      </c>
      <c r="B68" s="111" t="str">
        <f>'mem calc'!B138</f>
        <v>PORTA EM ALUMÍNIO DE ABRIR TIPO VENEZIANA COM GUARNIÇÃO, FIXAÇÃO COM PARAFUSOS - FORNECIMENTO E INSTALAÇÃO</v>
      </c>
      <c r="C68" s="160">
        <f>'mem calc'!C140</f>
        <v>7.14</v>
      </c>
      <c r="D68" s="107" t="str">
        <f>'mem calc'!D131</f>
        <v>m²</v>
      </c>
      <c r="E68" s="88">
        <v>538.34</v>
      </c>
      <c r="F68" s="165">
        <f>ROUND(E68*(1+$H$7),2)</f>
        <v>672.93</v>
      </c>
      <c r="G68" s="128">
        <f t="shared" si="4"/>
        <v>4804.72</v>
      </c>
      <c r="H68" s="107">
        <v>91341</v>
      </c>
      <c r="I68" s="36"/>
    </row>
    <row r="69" spans="1:8" ht="7.5" customHeight="1">
      <c r="A69" s="13"/>
      <c r="B69" s="14"/>
      <c r="C69" s="15"/>
      <c r="D69" s="14"/>
      <c r="E69" s="19"/>
      <c r="F69" s="19"/>
      <c r="G69" s="29"/>
      <c r="H69" s="148"/>
    </row>
    <row r="70" spans="1:9" s="5" customFormat="1" ht="12">
      <c r="A70" s="13" t="s">
        <v>107</v>
      </c>
      <c r="B70" s="167" t="s">
        <v>215</v>
      </c>
      <c r="C70" s="163"/>
      <c r="D70" s="122"/>
      <c r="E70" s="43"/>
      <c r="F70" s="121"/>
      <c r="G70" s="166">
        <f>SUM(G71:G75)</f>
        <v>3213.4399999999996</v>
      </c>
      <c r="H70" s="122"/>
      <c r="I70" s="116"/>
    </row>
    <row r="71" spans="1:9" ht="33.75">
      <c r="A71" s="154" t="s">
        <v>216</v>
      </c>
      <c r="B71" s="111" t="s">
        <v>220</v>
      </c>
      <c r="C71" s="160">
        <f>'mem calc'!C143</f>
        <v>10</v>
      </c>
      <c r="D71" s="107" t="s">
        <v>26</v>
      </c>
      <c r="E71" s="88">
        <v>80.04</v>
      </c>
      <c r="F71" s="165">
        <f>ROUND(E71*(1+$H$7),2)</f>
        <v>100.05</v>
      </c>
      <c r="G71" s="128">
        <f>ROUND(C71*F71,2)</f>
        <v>1000.5</v>
      </c>
      <c r="H71" s="107">
        <v>93128</v>
      </c>
      <c r="I71" s="36"/>
    </row>
    <row r="72" spans="1:9" ht="33.75">
      <c r="A72" s="154" t="s">
        <v>217</v>
      </c>
      <c r="B72" s="111" t="s">
        <v>221</v>
      </c>
      <c r="C72" s="160">
        <f>'mem calc'!C144</f>
        <v>10</v>
      </c>
      <c r="D72" s="107" t="s">
        <v>26</v>
      </c>
      <c r="E72" s="88">
        <v>98.49</v>
      </c>
      <c r="F72" s="165">
        <f>ROUND(E72*(1+$H$7),2)</f>
        <v>123.11</v>
      </c>
      <c r="G72" s="128">
        <f>ROUND(C72*F72,2)</f>
        <v>1231.1</v>
      </c>
      <c r="H72" s="107">
        <v>93141</v>
      </c>
      <c r="I72" s="36"/>
    </row>
    <row r="73" spans="1:9" ht="22.5">
      <c r="A73" s="154" t="s">
        <v>108</v>
      </c>
      <c r="B73" s="111" t="s">
        <v>222</v>
      </c>
      <c r="C73" s="160">
        <f>'mem calc'!C145</f>
        <v>6</v>
      </c>
      <c r="D73" s="107" t="s">
        <v>26</v>
      </c>
      <c r="E73" s="88">
        <v>63.97</v>
      </c>
      <c r="F73" s="165">
        <f>ROUND(E73*(1+$H$7),2)</f>
        <v>79.96</v>
      </c>
      <c r="G73" s="128">
        <f>ROUND(C73*F73,2)</f>
        <v>479.76</v>
      </c>
      <c r="H73" s="107">
        <v>97584</v>
      </c>
      <c r="I73" s="36"/>
    </row>
    <row r="74" spans="1:9" ht="22.5">
      <c r="A74" s="154" t="s">
        <v>218</v>
      </c>
      <c r="B74" s="111" t="s">
        <v>223</v>
      </c>
      <c r="C74" s="160">
        <f>'mem calc'!C146</f>
        <v>4</v>
      </c>
      <c r="D74" s="107" t="s">
        <v>26</v>
      </c>
      <c r="E74" s="88">
        <v>84.73</v>
      </c>
      <c r="F74" s="165">
        <f>ROUND(E74*(1+$H$7),2)</f>
        <v>105.91</v>
      </c>
      <c r="G74" s="128">
        <f>ROUND(C74*F74,2)</f>
        <v>423.64</v>
      </c>
      <c r="H74" s="107">
        <v>97586</v>
      </c>
      <c r="I74" s="36"/>
    </row>
    <row r="75" spans="1:9" ht="33.75">
      <c r="A75" s="154" t="s">
        <v>219</v>
      </c>
      <c r="B75" s="111" t="s">
        <v>224</v>
      </c>
      <c r="C75" s="160">
        <v>1</v>
      </c>
      <c r="D75" s="107" t="s">
        <v>26</v>
      </c>
      <c r="E75" s="88">
        <v>62.75</v>
      </c>
      <c r="F75" s="165">
        <f>ROUND(E75*(1+$H$7),2)</f>
        <v>78.44</v>
      </c>
      <c r="G75" s="128">
        <f>ROUND(C75*F75,2)</f>
        <v>78.44</v>
      </c>
      <c r="H75" s="107">
        <v>84402</v>
      </c>
      <c r="I75" s="36"/>
    </row>
    <row r="76" spans="1:9" ht="11.25">
      <c r="A76" s="154"/>
      <c r="B76" s="111"/>
      <c r="C76" s="160"/>
      <c r="D76" s="107"/>
      <c r="E76" s="88"/>
      <c r="F76" s="165"/>
      <c r="G76" s="128"/>
      <c r="H76" s="107"/>
      <c r="I76" s="36"/>
    </row>
    <row r="77" spans="1:9" s="5" customFormat="1" ht="12">
      <c r="A77" s="13" t="s">
        <v>109</v>
      </c>
      <c r="B77" s="167" t="s">
        <v>227</v>
      </c>
      <c r="C77" s="163"/>
      <c r="D77" s="122"/>
      <c r="E77" s="43"/>
      <c r="F77" s="121"/>
      <c r="G77" s="166">
        <f>SUM(G78:G93)</f>
        <v>27900.99</v>
      </c>
      <c r="H77" s="122"/>
      <c r="I77" s="116"/>
    </row>
    <row r="78" spans="1:9" ht="33.75">
      <c r="A78" s="154" t="s">
        <v>110</v>
      </c>
      <c r="B78" s="111" t="s">
        <v>252</v>
      </c>
      <c r="C78" s="160">
        <f>'mem calc'!C150</f>
        <v>24</v>
      </c>
      <c r="D78" s="107" t="s">
        <v>249</v>
      </c>
      <c r="E78" s="88">
        <v>79.54</v>
      </c>
      <c r="F78" s="165">
        <f aca="true" t="shared" si="6" ref="F78:F93">ROUND(E78*(1+$H$7),2)</f>
        <v>99.43</v>
      </c>
      <c r="G78" s="128">
        <f aca="true" t="shared" si="7" ref="G78:G91">ROUND(C78*F78,2)</f>
        <v>2386.32</v>
      </c>
      <c r="H78" s="107">
        <v>89957</v>
      </c>
      <c r="I78" s="36"/>
    </row>
    <row r="79" spans="1:9" ht="22.5">
      <c r="A79" s="154" t="s">
        <v>122</v>
      </c>
      <c r="B79" s="86" t="str">
        <f>'mem calc'!B151</f>
        <v>PONTO DE ESGOTO COM TUBO DE PVC RÍGIDO SOLDÁVEL DE Ø 100 MM (VASO SANITÁRIO)</v>
      </c>
      <c r="C79" s="160">
        <f>'mem calc'!C151</f>
        <v>6</v>
      </c>
      <c r="D79" s="107" t="s">
        <v>249</v>
      </c>
      <c r="E79" s="88">
        <f>COMPOSIÇÃO!F42</f>
        <v>71.96</v>
      </c>
      <c r="F79" s="90">
        <f t="shared" si="6"/>
        <v>89.95</v>
      </c>
      <c r="G79" s="171">
        <f t="shared" si="7"/>
        <v>539.7</v>
      </c>
      <c r="H79" s="168" t="s">
        <v>264</v>
      </c>
      <c r="I79" s="36"/>
    </row>
    <row r="80" spans="1:9" ht="22.5">
      <c r="A80" s="154" t="s">
        <v>125</v>
      </c>
      <c r="B80" s="86" t="str">
        <f>'mem calc'!B152</f>
        <v>PONTO DE ESGOTO COM TUBO DE PVC RÍGIDO SOLDÁVEL DE Ø 40 MM (LAVATÓRIOS, MICTÓRIOS, RALOS SIFONADOS, ETC...)</v>
      </c>
      <c r="C80" s="160">
        <f>'mem calc'!C152</f>
        <v>18</v>
      </c>
      <c r="D80" s="107" t="s">
        <v>249</v>
      </c>
      <c r="E80" s="88">
        <f>COMPOSIÇÃO!F24</f>
        <v>55.15</v>
      </c>
      <c r="F80" s="90">
        <f t="shared" si="6"/>
        <v>68.94</v>
      </c>
      <c r="G80" s="171">
        <f t="shared" si="7"/>
        <v>1240.92</v>
      </c>
      <c r="H80" s="168" t="s">
        <v>264</v>
      </c>
      <c r="I80" s="36"/>
    </row>
    <row r="81" spans="1:9" ht="22.5">
      <c r="A81" s="154" t="s">
        <v>128</v>
      </c>
      <c r="B81" s="86" t="str">
        <f>'mem calc'!B153</f>
        <v>PONTO DE ESGOTO COM TUBO DE PVC RÍGIDO SOLDÁVEL DE Ø 50 MM (PIAS DE COZINHA, MÁQUINAS DE LAVAR, ETC...)</v>
      </c>
      <c r="C81" s="160">
        <f>'mem calc'!C153</f>
        <v>7</v>
      </c>
      <c r="D81" s="107" t="s">
        <v>249</v>
      </c>
      <c r="E81" s="88">
        <f>COMPOSIÇÃO!F62</f>
        <v>69.11</v>
      </c>
      <c r="F81" s="165">
        <f t="shared" si="6"/>
        <v>86.39</v>
      </c>
      <c r="G81" s="128">
        <f t="shared" si="7"/>
        <v>604.73</v>
      </c>
      <c r="H81" s="168" t="s">
        <v>264</v>
      </c>
      <c r="I81" s="36"/>
    </row>
    <row r="82" spans="1:9" ht="22.5">
      <c r="A82" s="154" t="s">
        <v>129</v>
      </c>
      <c r="B82" s="111" t="str">
        <f>'mem calc'!B154</f>
        <v>VASO SANITÁRIO SIFONADO COM CAIXA ACOPLADA LOUÇA BRANCA - PADRÃO MÉDIO</v>
      </c>
      <c r="C82" s="160">
        <f>'mem calc'!C154</f>
        <v>6</v>
      </c>
      <c r="D82" s="107" t="s">
        <v>249</v>
      </c>
      <c r="E82" s="88">
        <v>343.12</v>
      </c>
      <c r="F82" s="165">
        <f t="shared" si="6"/>
        <v>428.9</v>
      </c>
      <c r="G82" s="128">
        <f t="shared" si="7"/>
        <v>2573.4</v>
      </c>
      <c r="H82" s="107">
        <v>86888</v>
      </c>
      <c r="I82" s="36"/>
    </row>
    <row r="83" spans="1:9" ht="24" customHeight="1">
      <c r="A83" s="154" t="s">
        <v>229</v>
      </c>
      <c r="B83" s="111" t="str">
        <f>'mem calc'!B155</f>
        <v>CAIXA SIFONADA, PVC, DN 100 X 100 X 50 MM, JUNTA ELÁSTICA, FORNECIDA E INSTALADA EM RAMAL DE DESCARGA OU EM RAMAL DE ESGOTO SANITÁRIO</v>
      </c>
      <c r="C83" s="160">
        <f>'mem calc'!C155</f>
        <v>5</v>
      </c>
      <c r="D83" s="107" t="s">
        <v>249</v>
      </c>
      <c r="E83" s="169">
        <v>16.77</v>
      </c>
      <c r="F83" s="170">
        <f t="shared" si="6"/>
        <v>20.96</v>
      </c>
      <c r="G83" s="170">
        <f t="shared" si="7"/>
        <v>104.8</v>
      </c>
      <c r="H83" s="168">
        <v>89707</v>
      </c>
      <c r="I83" s="36"/>
    </row>
    <row r="84" spans="1:9" ht="24" customHeight="1">
      <c r="A84" s="154" t="s">
        <v>230</v>
      </c>
      <c r="B84" s="111" t="str">
        <f>'mem calc'!B156</f>
        <v>RALO SIFONADO, PVC, DN 100 X 40 MM, JUNTA SOLDÁVEL, FORNECIDO E INSTALADO EM RAMAL DE DESCARGA OU EM RAMAL DE ESGOTO SANITÁRIO</v>
      </c>
      <c r="C84" s="160">
        <f>'mem calc'!C156</f>
        <v>3</v>
      </c>
      <c r="D84" s="107" t="str">
        <f>'mem calc'!D156</f>
        <v>und</v>
      </c>
      <c r="E84" s="169">
        <v>6.21</v>
      </c>
      <c r="F84" s="170">
        <f t="shared" si="6"/>
        <v>7.76</v>
      </c>
      <c r="G84" s="170">
        <f t="shared" si="7"/>
        <v>23.28</v>
      </c>
      <c r="H84" s="168">
        <v>89709</v>
      </c>
      <c r="I84" s="36"/>
    </row>
    <row r="85" spans="1:9" ht="22.5">
      <c r="A85" s="154" t="s">
        <v>231</v>
      </c>
      <c r="B85" s="86" t="str">
        <f>'mem calc'!B157</f>
        <v>BARRA DE APOIO EM TUBO DE AÇO GALVANIZADO, D= 1 1/2", INCLUSIVE PINTURA EM ESMALTE SINTÉTICO</v>
      </c>
      <c r="C85" s="160">
        <f>'mem calc'!C157</f>
        <v>2</v>
      </c>
      <c r="D85" s="107" t="s">
        <v>28</v>
      </c>
      <c r="E85" s="88">
        <f>COMPOSIÇÃO!F80</f>
        <v>96.91</v>
      </c>
      <c r="F85" s="165">
        <f t="shared" si="6"/>
        <v>121.14</v>
      </c>
      <c r="G85" s="128">
        <f t="shared" si="7"/>
        <v>242.28</v>
      </c>
      <c r="H85" s="168" t="s">
        <v>264</v>
      </c>
      <c r="I85" s="36"/>
    </row>
    <row r="86" spans="1:9" ht="34.5" customHeight="1">
      <c r="A86" s="154" t="s">
        <v>232</v>
      </c>
      <c r="B86" s="111" t="s">
        <v>228</v>
      </c>
      <c r="C86" s="160">
        <f>'mem calc'!C158</f>
        <v>1</v>
      </c>
      <c r="D86" s="107" t="s">
        <v>26</v>
      </c>
      <c r="E86" s="88">
        <v>403.31</v>
      </c>
      <c r="F86" s="165">
        <f t="shared" si="6"/>
        <v>504.14</v>
      </c>
      <c r="G86" s="128">
        <f t="shared" si="7"/>
        <v>504.14</v>
      </c>
      <c r="H86" s="107">
        <v>73658</v>
      </c>
      <c r="I86" s="36"/>
    </row>
    <row r="87" spans="1:9" ht="22.5">
      <c r="A87" s="154" t="s">
        <v>233</v>
      </c>
      <c r="B87" s="111" t="str">
        <f>'mem calc'!B159</f>
        <v>BANCADA DE GRANITO CINZA POLIDO PARA PIA DE COZINHA - FORNECIMENTO E INSTALAÇÃO</v>
      </c>
      <c r="C87" s="160">
        <f>'mem calc'!C160</f>
        <v>14.6</v>
      </c>
      <c r="D87" s="107" t="s">
        <v>28</v>
      </c>
      <c r="E87" s="88">
        <v>523.92</v>
      </c>
      <c r="F87" s="165">
        <f t="shared" si="6"/>
        <v>654.9</v>
      </c>
      <c r="G87" s="128">
        <f t="shared" si="7"/>
        <v>9561.54</v>
      </c>
      <c r="H87" s="107">
        <v>86889</v>
      </c>
      <c r="I87" s="36"/>
    </row>
    <row r="88" spans="1:9" ht="22.5">
      <c r="A88" s="154" t="s">
        <v>235</v>
      </c>
      <c r="B88" s="111" t="str">
        <f>'mem calc'!B161</f>
        <v>BANCADA DE GRANITO CINZA POLIDO PARA LAVATÓRIO- FORNECIMENTO E INSTALAÇÃO</v>
      </c>
      <c r="C88" s="160">
        <f>'mem calc'!C162</f>
        <v>6</v>
      </c>
      <c r="D88" s="107" t="str">
        <f>'mem calc'!D162</f>
        <v>m</v>
      </c>
      <c r="E88" s="88">
        <v>793.27</v>
      </c>
      <c r="F88" s="165">
        <f t="shared" si="6"/>
        <v>991.59</v>
      </c>
      <c r="G88" s="128">
        <f t="shared" si="7"/>
        <v>5949.54</v>
      </c>
      <c r="H88" s="107">
        <v>86895</v>
      </c>
      <c r="I88" s="36"/>
    </row>
    <row r="89" spans="1:9" ht="33.75">
      <c r="A89" s="154" t="s">
        <v>237</v>
      </c>
      <c r="B89" s="111" t="str">
        <f>'mem calc'!B163</f>
        <v>CUBA DE EMBUTIR OVAL EM LOUÇA BRANCA, 35 X 50CM OU EQUIVALENTE, INCLUSO VÁLVULA EM METAL CROMADO E SIFÃO FLEXÍVEL EM PVC - FORNECIMENTO E INSTALAÇÃO.</v>
      </c>
      <c r="C89" s="160">
        <f>'mem calc'!C163</f>
        <v>6</v>
      </c>
      <c r="D89" s="107" t="s">
        <v>26</v>
      </c>
      <c r="E89" s="88">
        <v>135.33</v>
      </c>
      <c r="F89" s="165">
        <f t="shared" si="6"/>
        <v>169.16</v>
      </c>
      <c r="G89" s="128">
        <f t="shared" si="7"/>
        <v>1014.96</v>
      </c>
      <c r="H89" s="107">
        <v>86937</v>
      </c>
      <c r="I89" s="36"/>
    </row>
    <row r="90" spans="1:9" ht="36" customHeight="1">
      <c r="A90" s="154" t="s">
        <v>239</v>
      </c>
      <c r="B90" s="111" t="str">
        <f>'mem calc'!B164</f>
        <v>MICTORIO SIFONADO DE LOUCA BRANCA COM PERTENCES, COM REGISTRO DE PRESSAO 1/2" COM CANOPLA CROMADA ACABAMENTO SIMPLES E CONJUNTO PARA FIXACAO - FORNECIMENTO E INSTALACAO</v>
      </c>
      <c r="C90" s="160">
        <f>'mem calc'!C164</f>
        <v>1</v>
      </c>
      <c r="D90" s="107" t="s">
        <v>26</v>
      </c>
      <c r="E90" s="88">
        <v>444.36</v>
      </c>
      <c r="F90" s="165">
        <f t="shared" si="6"/>
        <v>555.45</v>
      </c>
      <c r="G90" s="128">
        <f t="shared" si="7"/>
        <v>555.45</v>
      </c>
      <c r="H90" s="107" t="s">
        <v>251</v>
      </c>
      <c r="I90" s="36"/>
    </row>
    <row r="91" spans="1:9" ht="22.5">
      <c r="A91" s="154" t="s">
        <v>240</v>
      </c>
      <c r="B91" s="111" t="str">
        <f>'mem calc'!B165</f>
        <v>LAVATÓRIO LOUÇA BRANCA SUSPENSO, 29,5 X 39CM OU EQUIVALENTE, PADRÃO POPULAR - FORNECIMENTO E INSTALAÇÃO</v>
      </c>
      <c r="C91" s="160">
        <f>'mem calc'!C165</f>
        <v>3</v>
      </c>
      <c r="D91" s="107" t="s">
        <v>26</v>
      </c>
      <c r="E91" s="88">
        <v>98.18</v>
      </c>
      <c r="F91" s="165">
        <f t="shared" si="6"/>
        <v>122.73</v>
      </c>
      <c r="G91" s="128">
        <f t="shared" si="7"/>
        <v>368.19</v>
      </c>
      <c r="H91" s="107">
        <v>86904</v>
      </c>
      <c r="I91" s="36"/>
    </row>
    <row r="92" spans="1:9" ht="33.75">
      <c r="A92" s="154" t="s">
        <v>242</v>
      </c>
      <c r="B92" s="111" t="str">
        <f>'mem calc'!B166</f>
        <v>CUBA DE EMBUTIR DE AÇO INOXIDÁVEL MÉDIA, INCLUSO VÁLVULA TIPO AMERICANA EM METAL CROMADO E SIFÃO FLEXÍVEL EM PVC - FORNECIMENTO E INSTALAÇÃO</v>
      </c>
      <c r="C92" s="160">
        <f>'mem calc'!C166</f>
        <v>6</v>
      </c>
      <c r="D92" s="107" t="s">
        <v>26</v>
      </c>
      <c r="E92" s="88">
        <v>202.07</v>
      </c>
      <c r="F92" s="165">
        <f t="shared" si="6"/>
        <v>252.59</v>
      </c>
      <c r="G92" s="128">
        <f>ROUND(C92*F92,2)</f>
        <v>1515.54</v>
      </c>
      <c r="H92" s="107">
        <v>86935</v>
      </c>
      <c r="I92" s="36"/>
    </row>
    <row r="93" spans="1:9" ht="22.5">
      <c r="A93" s="154" t="s">
        <v>262</v>
      </c>
      <c r="B93" s="111" t="str">
        <f>'mem calc'!B167</f>
        <v>TANQUE DE LOUÇA BRANCA COM COLUNA, 30L OU EQUIVALENTE - FORNECIMENTO E INSTALAÇÃO</v>
      </c>
      <c r="C93" s="160">
        <f>'mem calc'!C167</f>
        <v>1</v>
      </c>
      <c r="D93" s="107" t="s">
        <v>26</v>
      </c>
      <c r="E93" s="88">
        <v>572.96</v>
      </c>
      <c r="F93" s="165">
        <f t="shared" si="6"/>
        <v>716.2</v>
      </c>
      <c r="G93" s="128">
        <f>ROUND(C93*F93,2)</f>
        <v>716.2</v>
      </c>
      <c r="H93" s="107">
        <v>86872</v>
      </c>
      <c r="I93" s="36"/>
    </row>
    <row r="94" spans="1:8" ht="7.5" customHeight="1">
      <c r="A94" s="13"/>
      <c r="B94" s="14"/>
      <c r="C94" s="15"/>
      <c r="D94" s="14"/>
      <c r="E94" s="19"/>
      <c r="F94" s="19"/>
      <c r="G94" s="29"/>
      <c r="H94" s="148"/>
    </row>
    <row r="95" spans="1:9" s="5" customFormat="1" ht="12">
      <c r="A95" s="13" t="s">
        <v>225</v>
      </c>
      <c r="B95" s="167" t="str">
        <f>'mem calc'!B169</f>
        <v>SERVIÇOS DE PINTURA</v>
      </c>
      <c r="C95" s="163"/>
      <c r="D95" s="122"/>
      <c r="E95" s="43"/>
      <c r="F95" s="121"/>
      <c r="G95" s="166">
        <f>SUM(G96:G100)</f>
        <v>6073.360000000001</v>
      </c>
      <c r="H95" s="122"/>
      <c r="I95" s="116"/>
    </row>
    <row r="96" spans="1:9" s="5" customFormat="1" ht="12">
      <c r="A96" s="154" t="s">
        <v>226</v>
      </c>
      <c r="B96" s="111" t="str">
        <f>'mem calc'!B170</f>
        <v>PINTURA ESMALTE FOSCO EM MADEIRA, DUAS DEMAOS</v>
      </c>
      <c r="C96" s="160">
        <f>'mem calc'!C172</f>
        <v>33.56</v>
      </c>
      <c r="D96" s="107" t="s">
        <v>4</v>
      </c>
      <c r="E96" s="88">
        <v>11.24</v>
      </c>
      <c r="F96" s="165">
        <f>ROUND(E96*(1+$H$7),2)</f>
        <v>14.05</v>
      </c>
      <c r="G96" s="128">
        <f>ROUND(C96*F96,2)</f>
        <v>471.52</v>
      </c>
      <c r="H96" s="107">
        <v>84659</v>
      </c>
      <c r="I96" s="116"/>
    </row>
    <row r="97" spans="1:9" s="5" customFormat="1" ht="15" customHeight="1">
      <c r="A97" s="154" t="s">
        <v>243</v>
      </c>
      <c r="B97" s="111" t="str">
        <f>'mem calc'!B173</f>
        <v>APLICAÇÃO MANUAL DE MASSA ACRÍLICA EM PAREDES, DUAS DEMÃOS</v>
      </c>
      <c r="C97" s="160">
        <f>'mem calc'!C178</f>
        <v>77.1</v>
      </c>
      <c r="D97" s="107" t="s">
        <v>4</v>
      </c>
      <c r="E97" s="88">
        <v>15.23</v>
      </c>
      <c r="F97" s="165">
        <f>ROUND(E97*(1+$H$7),2)</f>
        <v>19.04</v>
      </c>
      <c r="G97" s="128">
        <f>ROUND(C97*F97,2)</f>
        <v>1467.98</v>
      </c>
      <c r="H97" s="107">
        <v>96135</v>
      </c>
      <c r="I97" s="116"/>
    </row>
    <row r="98" spans="1:9" s="5" customFormat="1" ht="12">
      <c r="A98" s="154" t="s">
        <v>244</v>
      </c>
      <c r="B98" s="111" t="str">
        <f>'mem calc'!B179</f>
        <v>APLICAÇÃO E LIXAMENTO DE MASSA LÁTEX EM PAREDES, DUAS DEMÃOS</v>
      </c>
      <c r="C98" s="160">
        <f>'mem calc'!C187</f>
        <v>158.18</v>
      </c>
      <c r="D98" s="107" t="s">
        <v>4</v>
      </c>
      <c r="E98" s="88">
        <v>8.52</v>
      </c>
      <c r="F98" s="165">
        <f>ROUND(E98*(1+$H$7),2)</f>
        <v>10.65</v>
      </c>
      <c r="G98" s="128">
        <f>ROUND(C98*F98,2)</f>
        <v>1684.62</v>
      </c>
      <c r="H98" s="107">
        <v>88497</v>
      </c>
      <c r="I98" s="116"/>
    </row>
    <row r="99" spans="1:9" s="5" customFormat="1" ht="22.5">
      <c r="A99" s="154" t="s">
        <v>245</v>
      </c>
      <c r="B99" s="111" t="s">
        <v>40</v>
      </c>
      <c r="C99" s="160">
        <f>'mem calc'!C193</f>
        <v>77.1</v>
      </c>
      <c r="D99" s="107" t="s">
        <v>4</v>
      </c>
      <c r="E99" s="88">
        <v>9.61</v>
      </c>
      <c r="F99" s="165">
        <f>ROUND(E99*(1+$H$7),2)</f>
        <v>12.01</v>
      </c>
      <c r="G99" s="128">
        <f>ROUND(C99*F99,2)</f>
        <v>925.97</v>
      </c>
      <c r="H99" s="107">
        <v>88489</v>
      </c>
      <c r="I99" s="116"/>
    </row>
    <row r="100" spans="1:9" s="5" customFormat="1" ht="22.5">
      <c r="A100" s="154" t="s">
        <v>246</v>
      </c>
      <c r="B100" s="111" t="s">
        <v>56</v>
      </c>
      <c r="C100" s="160">
        <f>'mem calc'!C202</f>
        <v>158.18</v>
      </c>
      <c r="D100" s="107" t="s">
        <v>4</v>
      </c>
      <c r="E100" s="88">
        <v>7.7</v>
      </c>
      <c r="F100" s="165">
        <f>ROUND(E100*(1+$H$7),2)</f>
        <v>9.63</v>
      </c>
      <c r="G100" s="128">
        <f>ROUND(C100*F100,2)</f>
        <v>1523.27</v>
      </c>
      <c r="H100" s="107">
        <v>88487</v>
      </c>
      <c r="I100" s="116"/>
    </row>
    <row r="101" spans="1:8" ht="7.5" customHeight="1">
      <c r="A101" s="13"/>
      <c r="B101" s="14"/>
      <c r="C101" s="15"/>
      <c r="D101" s="14"/>
      <c r="E101" s="19"/>
      <c r="F101" s="19"/>
      <c r="G101" s="29"/>
      <c r="H101" s="148"/>
    </row>
    <row r="102" spans="1:9" s="5" customFormat="1" ht="12">
      <c r="A102" s="13" t="s">
        <v>247</v>
      </c>
      <c r="B102" s="172" t="str">
        <f>'mem calc'!B204</f>
        <v>SERVIÇOS DIVERSOS</v>
      </c>
      <c r="C102" s="163"/>
      <c r="D102" s="122"/>
      <c r="E102" s="43"/>
      <c r="F102" s="165"/>
      <c r="G102" s="166">
        <f>SUM(G103:G103)</f>
        <v>317.01</v>
      </c>
      <c r="H102" s="122"/>
      <c r="I102" s="116"/>
    </row>
    <row r="103" spans="1:9" ht="11.25">
      <c r="A103" s="154" t="s">
        <v>248</v>
      </c>
      <c r="B103" s="91" t="str">
        <f>'mem calc'!B205</f>
        <v>LIMPEZA FINAL DA OBRA</v>
      </c>
      <c r="C103" s="160">
        <f>'mem calc'!C206</f>
        <v>139.04</v>
      </c>
      <c r="D103" s="107" t="str">
        <f>'mem calc'!D206</f>
        <v>m²</v>
      </c>
      <c r="E103" s="88">
        <v>1.82</v>
      </c>
      <c r="F103" s="165">
        <f>ROUND(E103*(1+$H$7),2)</f>
        <v>2.28</v>
      </c>
      <c r="G103" s="128">
        <f>ROUND(C103*F103,2)</f>
        <v>317.01</v>
      </c>
      <c r="H103" s="107">
        <v>9537</v>
      </c>
      <c r="I103" s="36"/>
    </row>
    <row r="104" spans="1:8" s="27" customFormat="1" ht="12">
      <c r="A104" s="23"/>
      <c r="B104" s="24" t="s">
        <v>20</v>
      </c>
      <c r="C104" s="34"/>
      <c r="D104" s="25"/>
      <c r="E104" s="26"/>
      <c r="F104" s="26"/>
      <c r="G104" s="30">
        <f>G102+G95+G60+G53+G45+G37+G34+G27+G21+G14+G10+G70+G77</f>
        <v>178316.1</v>
      </c>
      <c r="H104" s="55"/>
    </row>
    <row r="105" spans="1:7" ht="13.5" customHeight="1">
      <c r="A105" s="12"/>
      <c r="B105" s="6"/>
      <c r="C105" s="35"/>
      <c r="D105" s="12"/>
      <c r="E105" s="20"/>
      <c r="F105" s="20"/>
      <c r="G105" s="31"/>
    </row>
    <row r="106" spans="1:2" ht="12">
      <c r="A106" s="22"/>
      <c r="B106" s="5"/>
    </row>
    <row r="107" spans="1:8" ht="12">
      <c r="A107" s="22"/>
      <c r="H107" s="56"/>
    </row>
  </sheetData>
  <sheetProtection/>
  <mergeCells count="4">
    <mergeCell ref="A1:D1"/>
    <mergeCell ref="A2:D2"/>
    <mergeCell ref="A4:D4"/>
    <mergeCell ref="A6:H6"/>
  </mergeCells>
  <printOptions horizontalCentered="1"/>
  <pageMargins left="0.9448818897637796" right="0.984251968503937" top="0.7874015748031497" bottom="0.7874015748031497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2.8515625" style="1" customWidth="1"/>
    <col min="2" max="2" width="23.421875" style="1" customWidth="1"/>
    <col min="3" max="3" width="57.140625" style="1" customWidth="1"/>
    <col min="4" max="4" width="8.57421875" style="1" customWidth="1"/>
    <col min="5" max="7" width="9.140625" style="2" customWidth="1"/>
    <col min="8" max="16384" width="9.140625" style="1" customWidth="1"/>
  </cols>
  <sheetData>
    <row r="1" ht="12.75">
      <c r="A1" s="1" t="str">
        <f>'[3]mem calc'!A1</f>
        <v>ESTADO DA PARAIBA</v>
      </c>
    </row>
    <row r="2" ht="12.75">
      <c r="A2" s="1" t="str">
        <f>'mem calc'!A2:D2</f>
        <v>PREFEITURA MUNICIPAL DE ITAPOROROCA</v>
      </c>
    </row>
    <row r="3" ht="12.75">
      <c r="A3" s="1" t="str">
        <f>'mem calc'!A3:D3</f>
        <v>OBRA: CONSTRUÇÃO DO PRÉDIO DA ESCOLA MUNICIPAL DE ENSINO FUNDAMENTAL SANTA HELENA</v>
      </c>
    </row>
    <row r="6" spans="1:7" ht="12.75">
      <c r="A6" s="181" t="s">
        <v>267</v>
      </c>
      <c r="B6" s="181"/>
      <c r="C6" s="181"/>
      <c r="D6" s="181"/>
      <c r="E6" s="181"/>
      <c r="F6" s="181"/>
      <c r="G6" s="181"/>
    </row>
    <row r="8" spans="1:7" ht="12.75">
      <c r="A8" s="129" t="s">
        <v>268</v>
      </c>
      <c r="B8" s="177" t="s">
        <v>269</v>
      </c>
      <c r="C8" s="177"/>
      <c r="G8" s="130" t="s">
        <v>270</v>
      </c>
    </row>
    <row r="9" spans="1:7" ht="31.5" customHeight="1">
      <c r="A9" s="131" t="s">
        <v>271</v>
      </c>
      <c r="B9" s="178" t="s">
        <v>272</v>
      </c>
      <c r="C9" s="178"/>
      <c r="G9" s="132" t="s">
        <v>249</v>
      </c>
    </row>
    <row r="10" spans="1:7" ht="20.25">
      <c r="A10" s="129" t="s">
        <v>273</v>
      </c>
      <c r="B10" s="129" t="s">
        <v>274</v>
      </c>
      <c r="C10" s="129" t="s">
        <v>275</v>
      </c>
      <c r="D10" s="129" t="s">
        <v>276</v>
      </c>
      <c r="E10" s="130" t="s">
        <v>277</v>
      </c>
      <c r="F10" s="130" t="s">
        <v>278</v>
      </c>
      <c r="G10" s="130" t="s">
        <v>279</v>
      </c>
    </row>
    <row r="11" spans="1:7" ht="12.75">
      <c r="A11" s="133"/>
      <c r="B11" s="134" t="s">
        <v>280</v>
      </c>
      <c r="C11" s="131" t="s">
        <v>281</v>
      </c>
      <c r="D11" s="133" t="s">
        <v>282</v>
      </c>
      <c r="E11" s="135">
        <v>0.039</v>
      </c>
      <c r="F11" s="135">
        <v>35.23</v>
      </c>
      <c r="G11" s="135">
        <f>ROUND(E11*F11,2)</f>
        <v>1.37</v>
      </c>
    </row>
    <row r="12" spans="1:7" ht="12.75">
      <c r="A12" s="133"/>
      <c r="B12" s="134" t="s">
        <v>283</v>
      </c>
      <c r="C12" s="131" t="s">
        <v>284</v>
      </c>
      <c r="D12" s="133" t="s">
        <v>282</v>
      </c>
      <c r="E12" s="135">
        <v>0.09</v>
      </c>
      <c r="F12" s="135">
        <v>12.9</v>
      </c>
      <c r="G12" s="135">
        <f aca="true" t="shared" si="0" ref="G12:G21">ROUND(E12*F12,2)</f>
        <v>1.16</v>
      </c>
    </row>
    <row r="13" spans="1:7" ht="12.75">
      <c r="A13" s="133"/>
      <c r="B13" s="134" t="s">
        <v>285</v>
      </c>
      <c r="C13" s="131" t="s">
        <v>286</v>
      </c>
      <c r="D13" s="133" t="s">
        <v>287</v>
      </c>
      <c r="E13" s="135">
        <v>0.06</v>
      </c>
      <c r="F13" s="135">
        <v>30.59</v>
      </c>
      <c r="G13" s="135">
        <f t="shared" si="0"/>
        <v>1.84</v>
      </c>
    </row>
    <row r="14" spans="1:7" ht="12.75">
      <c r="A14" s="133"/>
      <c r="B14" s="134" t="s">
        <v>288</v>
      </c>
      <c r="C14" s="131" t="s">
        <v>289</v>
      </c>
      <c r="D14" s="133" t="s">
        <v>290</v>
      </c>
      <c r="E14" s="135">
        <v>0.65</v>
      </c>
      <c r="F14" s="135">
        <v>11.79</v>
      </c>
      <c r="G14" s="135">
        <f t="shared" si="0"/>
        <v>7.66</v>
      </c>
    </row>
    <row r="15" spans="1:7" ht="12.75">
      <c r="A15" s="133"/>
      <c r="B15" s="134" t="s">
        <v>291</v>
      </c>
      <c r="C15" s="131" t="s">
        <v>292</v>
      </c>
      <c r="D15" s="133" t="s">
        <v>249</v>
      </c>
      <c r="E15" s="135">
        <v>3</v>
      </c>
      <c r="F15" s="135">
        <v>1.61</v>
      </c>
      <c r="G15" s="135">
        <f t="shared" si="0"/>
        <v>4.83</v>
      </c>
    </row>
    <row r="16" spans="1:7" ht="12.75">
      <c r="A16" s="133"/>
      <c r="B16" s="134" t="s">
        <v>293</v>
      </c>
      <c r="C16" s="131" t="s">
        <v>294</v>
      </c>
      <c r="D16" s="133" t="s">
        <v>249</v>
      </c>
      <c r="E16" s="135">
        <v>3</v>
      </c>
      <c r="F16" s="135">
        <v>0.98</v>
      </c>
      <c r="G16" s="135">
        <f t="shared" si="0"/>
        <v>2.94</v>
      </c>
    </row>
    <row r="17" spans="1:7" ht="12.75">
      <c r="A17" s="133"/>
      <c r="B17" s="134" t="s">
        <v>295</v>
      </c>
      <c r="C17" s="131" t="s">
        <v>296</v>
      </c>
      <c r="D17" s="133" t="s">
        <v>249</v>
      </c>
      <c r="E17" s="135">
        <v>0.2</v>
      </c>
      <c r="F17" s="135">
        <v>0.45</v>
      </c>
      <c r="G17" s="135">
        <f t="shared" si="0"/>
        <v>0.09</v>
      </c>
    </row>
    <row r="18" spans="1:7" ht="12.75">
      <c r="A18" s="133"/>
      <c r="B18" s="134" t="s">
        <v>297</v>
      </c>
      <c r="C18" s="131" t="s">
        <v>298</v>
      </c>
      <c r="D18" s="133" t="s">
        <v>290</v>
      </c>
      <c r="E18" s="135">
        <v>0.65</v>
      </c>
      <c r="F18" s="135">
        <v>8.74</v>
      </c>
      <c r="G18" s="135">
        <f t="shared" si="0"/>
        <v>5.68</v>
      </c>
    </row>
    <row r="19" spans="1:7" ht="12.75">
      <c r="A19" s="133"/>
      <c r="B19" s="134" t="s">
        <v>299</v>
      </c>
      <c r="C19" s="131" t="s">
        <v>300</v>
      </c>
      <c r="D19" s="133" t="s">
        <v>28</v>
      </c>
      <c r="E19" s="135">
        <v>4</v>
      </c>
      <c r="F19" s="135">
        <v>3.08</v>
      </c>
      <c r="G19" s="135">
        <f t="shared" si="0"/>
        <v>12.32</v>
      </c>
    </row>
    <row r="20" spans="1:7" ht="12.75">
      <c r="A20" s="133"/>
      <c r="B20" s="134" t="s">
        <v>301</v>
      </c>
      <c r="C20" s="131" t="s">
        <v>302</v>
      </c>
      <c r="D20" s="133" t="s">
        <v>290</v>
      </c>
      <c r="E20" s="135">
        <v>0.65</v>
      </c>
      <c r="F20" s="135">
        <v>11.74</v>
      </c>
      <c r="G20" s="135">
        <f t="shared" si="0"/>
        <v>7.63</v>
      </c>
    </row>
    <row r="21" spans="1:7" ht="12.75">
      <c r="A21" s="133"/>
      <c r="B21" s="134" t="s">
        <v>303</v>
      </c>
      <c r="C21" s="131" t="s">
        <v>304</v>
      </c>
      <c r="D21" s="133" t="s">
        <v>290</v>
      </c>
      <c r="E21" s="135">
        <v>0.65</v>
      </c>
      <c r="F21" s="135">
        <v>14.82</v>
      </c>
      <c r="G21" s="135">
        <f t="shared" si="0"/>
        <v>9.63</v>
      </c>
    </row>
    <row r="22" spans="1:6" ht="12.75">
      <c r="A22" s="177" t="s">
        <v>305</v>
      </c>
      <c r="B22" s="177"/>
      <c r="C22" s="177"/>
      <c r="D22" s="177"/>
      <c r="E22" s="177"/>
      <c r="F22" s="177"/>
    </row>
    <row r="23" spans="1:6" ht="20.25">
      <c r="A23" s="129" t="s">
        <v>306</v>
      </c>
      <c r="B23" s="129" t="s">
        <v>307</v>
      </c>
      <c r="C23" s="129" t="s">
        <v>308</v>
      </c>
      <c r="D23" s="129" t="s">
        <v>309</v>
      </c>
      <c r="E23" s="130"/>
      <c r="F23" s="130" t="s">
        <v>310</v>
      </c>
    </row>
    <row r="24" spans="1:6" ht="12.75">
      <c r="A24" s="133" t="s">
        <v>311</v>
      </c>
      <c r="B24" s="136">
        <f>G11+G12+G13+G15+G16+G17+G19</f>
        <v>24.549999999999997</v>
      </c>
      <c r="C24" s="136">
        <f>G14+G18+G20+G21</f>
        <v>30.6</v>
      </c>
      <c r="D24" s="133"/>
      <c r="E24" s="132"/>
      <c r="F24" s="132">
        <f>B24+C24</f>
        <v>55.15</v>
      </c>
    </row>
    <row r="28" spans="1:7" ht="12.75">
      <c r="A28" s="129" t="s">
        <v>268</v>
      </c>
      <c r="B28" s="177" t="s">
        <v>269</v>
      </c>
      <c r="C28" s="177"/>
      <c r="G28" s="130" t="s">
        <v>270</v>
      </c>
    </row>
    <row r="29" spans="1:7" ht="21" customHeight="1">
      <c r="A29" s="131" t="s">
        <v>312</v>
      </c>
      <c r="B29" s="178" t="s">
        <v>313</v>
      </c>
      <c r="C29" s="178"/>
      <c r="G29" s="132" t="s">
        <v>314</v>
      </c>
    </row>
    <row r="30" spans="1:7" ht="20.25">
      <c r="A30" s="129" t="s">
        <v>273</v>
      </c>
      <c r="B30" s="129" t="s">
        <v>274</v>
      </c>
      <c r="C30" s="129" t="s">
        <v>275</v>
      </c>
      <c r="D30" s="129" t="s">
        <v>276</v>
      </c>
      <c r="E30" s="130" t="s">
        <v>277</v>
      </c>
      <c r="F30" s="130" t="s">
        <v>278</v>
      </c>
      <c r="G30" s="130" t="s">
        <v>279</v>
      </c>
    </row>
    <row r="31" spans="1:7" ht="12.75">
      <c r="A31" s="133"/>
      <c r="B31" s="134" t="s">
        <v>280</v>
      </c>
      <c r="C31" s="131" t="s">
        <v>281</v>
      </c>
      <c r="D31" s="133" t="s">
        <v>282</v>
      </c>
      <c r="E31" s="135">
        <v>0.02</v>
      </c>
      <c r="F31" s="135">
        <v>35.23</v>
      </c>
      <c r="G31" s="135">
        <f aca="true" t="shared" si="1" ref="G31:G39">ROUND(E31*F31,2)</f>
        <v>0.7</v>
      </c>
    </row>
    <row r="32" spans="1:7" ht="12.75">
      <c r="A32" s="133"/>
      <c r="B32" s="134" t="s">
        <v>315</v>
      </c>
      <c r="C32" s="131" t="s">
        <v>316</v>
      </c>
      <c r="D32" s="133" t="s">
        <v>282</v>
      </c>
      <c r="E32" s="135">
        <v>0.05</v>
      </c>
      <c r="F32" s="135">
        <v>8.85</v>
      </c>
      <c r="G32" s="135">
        <f t="shared" si="1"/>
        <v>0.44</v>
      </c>
    </row>
    <row r="33" spans="1:7" ht="12.75">
      <c r="A33" s="133"/>
      <c r="B33" s="134" t="s">
        <v>288</v>
      </c>
      <c r="C33" s="131" t="s">
        <v>289</v>
      </c>
      <c r="D33" s="133" t="s">
        <v>290</v>
      </c>
      <c r="E33" s="135">
        <v>0.4</v>
      </c>
      <c r="F33" s="135">
        <v>11.79</v>
      </c>
      <c r="G33" s="135">
        <f t="shared" si="1"/>
        <v>4.72</v>
      </c>
    </row>
    <row r="34" spans="1:7" ht="12.75">
      <c r="A34" s="133"/>
      <c r="B34" s="134" t="s">
        <v>317</v>
      </c>
      <c r="C34" s="131" t="s">
        <v>318</v>
      </c>
      <c r="D34" s="133" t="s">
        <v>249</v>
      </c>
      <c r="E34" s="135">
        <v>2</v>
      </c>
      <c r="F34" s="135">
        <v>5.04</v>
      </c>
      <c r="G34" s="135">
        <f t="shared" si="1"/>
        <v>10.08</v>
      </c>
    </row>
    <row r="35" spans="1:7" ht="12.75">
      <c r="A35" s="133"/>
      <c r="B35" s="134" t="s">
        <v>297</v>
      </c>
      <c r="C35" s="131" t="s">
        <v>298</v>
      </c>
      <c r="D35" s="133" t="s">
        <v>290</v>
      </c>
      <c r="E35" s="135">
        <v>0.4</v>
      </c>
      <c r="F35" s="135">
        <v>8.74</v>
      </c>
      <c r="G35" s="135">
        <f t="shared" si="1"/>
        <v>3.5</v>
      </c>
    </row>
    <row r="36" spans="1:7" ht="12.75">
      <c r="A36" s="133"/>
      <c r="B36" s="134" t="s">
        <v>319</v>
      </c>
      <c r="C36" s="131" t="s">
        <v>320</v>
      </c>
      <c r="D36" s="133" t="s">
        <v>28</v>
      </c>
      <c r="E36" s="135">
        <v>4</v>
      </c>
      <c r="F36" s="135">
        <v>8.13</v>
      </c>
      <c r="G36" s="135">
        <f t="shared" si="1"/>
        <v>32.52</v>
      </c>
    </row>
    <row r="37" spans="1:7" ht="20.25">
      <c r="A37" s="133"/>
      <c r="B37" s="134" t="s">
        <v>321</v>
      </c>
      <c r="C37" s="131" t="s">
        <v>322</v>
      </c>
      <c r="D37" s="133" t="s">
        <v>249</v>
      </c>
      <c r="E37" s="135">
        <v>1</v>
      </c>
      <c r="F37" s="135">
        <v>9.37</v>
      </c>
      <c r="G37" s="135">
        <f t="shared" si="1"/>
        <v>9.37</v>
      </c>
    </row>
    <row r="38" spans="1:7" ht="12.75">
      <c r="A38" s="133"/>
      <c r="B38" s="134" t="s">
        <v>301</v>
      </c>
      <c r="C38" s="131" t="s">
        <v>302</v>
      </c>
      <c r="D38" s="133" t="s">
        <v>290</v>
      </c>
      <c r="E38" s="135">
        <v>0.4</v>
      </c>
      <c r="F38" s="135">
        <v>11.74</v>
      </c>
      <c r="G38" s="135">
        <f t="shared" si="1"/>
        <v>4.7</v>
      </c>
    </row>
    <row r="39" spans="1:7" ht="12.75">
      <c r="A39" s="133"/>
      <c r="B39" s="134" t="s">
        <v>303</v>
      </c>
      <c r="C39" s="131" t="s">
        <v>304</v>
      </c>
      <c r="D39" s="133" t="s">
        <v>290</v>
      </c>
      <c r="E39" s="135">
        <v>0.4</v>
      </c>
      <c r="F39" s="135">
        <v>14.82</v>
      </c>
      <c r="G39" s="135">
        <f t="shared" si="1"/>
        <v>5.93</v>
      </c>
    </row>
    <row r="40" spans="1:6" ht="12.75">
      <c r="A40" s="177" t="s">
        <v>305</v>
      </c>
      <c r="B40" s="177"/>
      <c r="C40" s="177"/>
      <c r="D40" s="177"/>
      <c r="E40" s="177"/>
      <c r="F40" s="177"/>
    </row>
    <row r="41" spans="1:6" ht="20.25">
      <c r="A41" s="129" t="s">
        <v>306</v>
      </c>
      <c r="B41" s="129" t="s">
        <v>307</v>
      </c>
      <c r="C41" s="129" t="s">
        <v>308</v>
      </c>
      <c r="D41" s="129" t="s">
        <v>309</v>
      </c>
      <c r="E41" s="130"/>
      <c r="F41" s="130" t="s">
        <v>310</v>
      </c>
    </row>
    <row r="42" spans="1:6" ht="12.75">
      <c r="A42" s="133" t="s">
        <v>311</v>
      </c>
      <c r="B42" s="136">
        <f>G31+G32+G34+G36+G37</f>
        <v>53.11</v>
      </c>
      <c r="C42" s="136">
        <f>G33+G35+G38+G39</f>
        <v>18.849999999999998</v>
      </c>
      <c r="D42" s="133"/>
      <c r="E42" s="132"/>
      <c r="F42" s="132">
        <f>B42+C42</f>
        <v>71.96</v>
      </c>
    </row>
    <row r="45" spans="1:7" ht="12.75">
      <c r="A45" s="129" t="s">
        <v>268</v>
      </c>
      <c r="B45" s="177" t="s">
        <v>269</v>
      </c>
      <c r="C45" s="177"/>
      <c r="G45" s="130" t="s">
        <v>270</v>
      </c>
    </row>
    <row r="46" spans="1:7" ht="31.5" customHeight="1">
      <c r="A46" s="131" t="s">
        <v>271</v>
      </c>
      <c r="B46" s="178" t="s">
        <v>323</v>
      </c>
      <c r="C46" s="178"/>
      <c r="G46" s="132" t="s">
        <v>249</v>
      </c>
    </row>
    <row r="47" spans="1:7" ht="20.25">
      <c r="A47" s="129" t="s">
        <v>273</v>
      </c>
      <c r="B47" s="129" t="s">
        <v>274</v>
      </c>
      <c r="C47" s="129" t="s">
        <v>275</v>
      </c>
      <c r="D47" s="129" t="s">
        <v>276</v>
      </c>
      <c r="E47" s="130" t="s">
        <v>277</v>
      </c>
      <c r="F47" s="130" t="s">
        <v>278</v>
      </c>
      <c r="G47" s="130" t="s">
        <v>279</v>
      </c>
    </row>
    <row r="48" spans="1:7" ht="12.75">
      <c r="A48" s="133"/>
      <c r="B48" s="134" t="s">
        <v>280</v>
      </c>
      <c r="C48" s="131" t="s">
        <v>281</v>
      </c>
      <c r="D48" s="133" t="s">
        <v>282</v>
      </c>
      <c r="E48" s="137">
        <v>0.015</v>
      </c>
      <c r="F48" s="135">
        <v>35.23</v>
      </c>
      <c r="G48" s="135">
        <f>ROUND(E48*F48,2)</f>
        <v>0.53</v>
      </c>
    </row>
    <row r="49" spans="1:7" ht="12.75">
      <c r="A49" s="133"/>
      <c r="B49" s="134" t="s">
        <v>283</v>
      </c>
      <c r="C49" s="131" t="s">
        <v>284</v>
      </c>
      <c r="D49" s="133" t="s">
        <v>282</v>
      </c>
      <c r="E49" s="135">
        <v>0.06</v>
      </c>
      <c r="F49" s="135">
        <v>12.9</v>
      </c>
      <c r="G49" s="135">
        <f aca="true" t="shared" si="2" ref="G49:G59">ROUND(E49*F49,2)</f>
        <v>0.77</v>
      </c>
    </row>
    <row r="50" spans="1:7" ht="12.75">
      <c r="A50" s="133"/>
      <c r="B50" s="134" t="s">
        <v>285</v>
      </c>
      <c r="C50" s="131" t="s">
        <v>286</v>
      </c>
      <c r="D50" s="133" t="s">
        <v>287</v>
      </c>
      <c r="E50" s="137">
        <v>0.023</v>
      </c>
      <c r="F50" s="135">
        <v>30.59</v>
      </c>
      <c r="G50" s="135">
        <f t="shared" si="2"/>
        <v>0.7</v>
      </c>
    </row>
    <row r="51" spans="1:7" ht="12.75">
      <c r="A51" s="133"/>
      <c r="B51" s="134" t="s">
        <v>315</v>
      </c>
      <c r="C51" s="131" t="s">
        <v>316</v>
      </c>
      <c r="D51" s="133" t="s">
        <v>282</v>
      </c>
      <c r="E51" s="135">
        <v>0.05</v>
      </c>
      <c r="F51" s="135">
        <v>8.85</v>
      </c>
      <c r="G51" s="135">
        <f t="shared" si="2"/>
        <v>0.44</v>
      </c>
    </row>
    <row r="52" spans="1:7" ht="12.75">
      <c r="A52" s="133"/>
      <c r="B52" s="134" t="s">
        <v>288</v>
      </c>
      <c r="C52" s="131" t="s">
        <v>289</v>
      </c>
      <c r="D52" s="133" t="s">
        <v>290</v>
      </c>
      <c r="E52" s="135">
        <v>0.3</v>
      </c>
      <c r="F52" s="135">
        <v>11.79</v>
      </c>
      <c r="G52" s="135">
        <f t="shared" si="2"/>
        <v>3.54</v>
      </c>
    </row>
    <row r="53" spans="1:7" ht="12.75">
      <c r="A53" s="133"/>
      <c r="B53" s="134" t="s">
        <v>324</v>
      </c>
      <c r="C53" s="131" t="s">
        <v>325</v>
      </c>
      <c r="D53" s="133" t="s">
        <v>249</v>
      </c>
      <c r="E53" s="135">
        <v>3</v>
      </c>
      <c r="F53" s="135">
        <v>1.96</v>
      </c>
      <c r="G53" s="135">
        <f t="shared" si="2"/>
        <v>5.88</v>
      </c>
    </row>
    <row r="54" spans="1:7" ht="12.75">
      <c r="A54" s="133"/>
      <c r="B54" s="134" t="s">
        <v>295</v>
      </c>
      <c r="C54" s="131" t="s">
        <v>296</v>
      </c>
      <c r="D54" s="133" t="s">
        <v>249</v>
      </c>
      <c r="E54" s="135">
        <v>0.2</v>
      </c>
      <c r="F54" s="135">
        <v>0.45</v>
      </c>
      <c r="G54" s="135">
        <f t="shared" si="2"/>
        <v>0.09</v>
      </c>
    </row>
    <row r="55" spans="1:7" ht="12.75">
      <c r="A55" s="133"/>
      <c r="B55" s="134" t="s">
        <v>297</v>
      </c>
      <c r="C55" s="131" t="s">
        <v>298</v>
      </c>
      <c r="D55" s="133" t="s">
        <v>290</v>
      </c>
      <c r="E55" s="135">
        <v>0.3</v>
      </c>
      <c r="F55" s="135">
        <v>8.74</v>
      </c>
      <c r="G55" s="135">
        <f t="shared" si="2"/>
        <v>2.62</v>
      </c>
    </row>
    <row r="56" spans="1:7" ht="12.75">
      <c r="A56" s="133"/>
      <c r="B56" s="134" t="s">
        <v>326</v>
      </c>
      <c r="C56" s="131" t="s">
        <v>327</v>
      </c>
      <c r="D56" s="133" t="s">
        <v>249</v>
      </c>
      <c r="E56" s="135">
        <v>1</v>
      </c>
      <c r="F56" s="135">
        <v>4.25</v>
      </c>
      <c r="G56" s="135">
        <f t="shared" si="2"/>
        <v>4.25</v>
      </c>
    </row>
    <row r="57" spans="1:7" ht="12.75">
      <c r="A57" s="133"/>
      <c r="B57" s="134" t="s">
        <v>329</v>
      </c>
      <c r="C57" s="131" t="s">
        <v>328</v>
      </c>
      <c r="D57" s="133" t="s">
        <v>28</v>
      </c>
      <c r="E57" s="135">
        <v>8</v>
      </c>
      <c r="F57" s="135">
        <v>5.29</v>
      </c>
      <c r="G57" s="135">
        <f t="shared" si="2"/>
        <v>42.32</v>
      </c>
    </row>
    <row r="58" spans="1:7" ht="12.75">
      <c r="A58" s="133"/>
      <c r="B58" s="134" t="s">
        <v>301</v>
      </c>
      <c r="C58" s="131" t="s">
        <v>302</v>
      </c>
      <c r="D58" s="133" t="s">
        <v>290</v>
      </c>
      <c r="E58" s="135">
        <v>0.3</v>
      </c>
      <c r="F58" s="135">
        <v>11.74</v>
      </c>
      <c r="G58" s="135">
        <f t="shared" si="2"/>
        <v>3.52</v>
      </c>
    </row>
    <row r="59" spans="1:7" ht="12.75">
      <c r="A59" s="133"/>
      <c r="B59" s="134" t="s">
        <v>303</v>
      </c>
      <c r="C59" s="131" t="s">
        <v>304</v>
      </c>
      <c r="D59" s="133" t="s">
        <v>290</v>
      </c>
      <c r="E59" s="135">
        <v>0.3</v>
      </c>
      <c r="F59" s="135">
        <v>14.82</v>
      </c>
      <c r="G59" s="135">
        <f t="shared" si="2"/>
        <v>4.45</v>
      </c>
    </row>
    <row r="60" spans="1:6" ht="12.75">
      <c r="A60" s="177" t="s">
        <v>305</v>
      </c>
      <c r="B60" s="177"/>
      <c r="C60" s="177"/>
      <c r="D60" s="177"/>
      <c r="E60" s="177"/>
      <c r="F60" s="177"/>
    </row>
    <row r="61" spans="1:6" ht="20.25">
      <c r="A61" s="129" t="s">
        <v>306</v>
      </c>
      <c r="B61" s="129" t="s">
        <v>307</v>
      </c>
      <c r="C61" s="129" t="s">
        <v>308</v>
      </c>
      <c r="D61" s="129" t="s">
        <v>309</v>
      </c>
      <c r="E61" s="130"/>
      <c r="F61" s="130" t="s">
        <v>310</v>
      </c>
    </row>
    <row r="62" spans="1:6" ht="12.75">
      <c r="A62" s="133" t="s">
        <v>311</v>
      </c>
      <c r="B62" s="136">
        <f>G48+G49+G50+G51+G53+G54+G56+G57</f>
        <v>54.980000000000004</v>
      </c>
      <c r="C62" s="136">
        <f>G52+G55+G58+G59</f>
        <v>14.129999999999999</v>
      </c>
      <c r="D62" s="133"/>
      <c r="E62" s="132"/>
      <c r="F62" s="132">
        <f>B62+C62</f>
        <v>69.11</v>
      </c>
    </row>
    <row r="65" spans="1:7" ht="12.75">
      <c r="A65" s="138" t="s">
        <v>330</v>
      </c>
      <c r="B65" s="179" t="s">
        <v>331</v>
      </c>
      <c r="C65" s="179"/>
      <c r="D65"/>
      <c r="E65"/>
      <c r="F65"/>
      <c r="G65" s="139" t="s">
        <v>28</v>
      </c>
    </row>
    <row r="66" spans="1:7" ht="12.75">
      <c r="A66"/>
      <c r="B66"/>
      <c r="C66"/>
      <c r="D66"/>
      <c r="E66"/>
      <c r="F66"/>
      <c r="G66"/>
    </row>
    <row r="67" spans="1:7" ht="20.25">
      <c r="A67" s="129" t="s">
        <v>273</v>
      </c>
      <c r="B67" s="129" t="s">
        <v>274</v>
      </c>
      <c r="C67" s="129" t="s">
        <v>275</v>
      </c>
      <c r="D67" s="129" t="s">
        <v>276</v>
      </c>
      <c r="E67" s="129" t="s">
        <v>277</v>
      </c>
      <c r="F67" s="129" t="s">
        <v>278</v>
      </c>
      <c r="G67" s="129" t="s">
        <v>279</v>
      </c>
    </row>
    <row r="68" spans="1:7" ht="20.25">
      <c r="A68" s="139"/>
      <c r="B68" s="140" t="s">
        <v>332</v>
      </c>
      <c r="C68" s="138" t="s">
        <v>333</v>
      </c>
      <c r="D68" s="139" t="s">
        <v>28</v>
      </c>
      <c r="E68" s="141">
        <v>1.05</v>
      </c>
      <c r="F68" s="142">
        <v>27.05</v>
      </c>
      <c r="G68" s="141">
        <f>ROUND(E68*F68,2)</f>
        <v>28.4</v>
      </c>
    </row>
    <row r="69" spans="1:7" ht="12.75">
      <c r="A69" s="139"/>
      <c r="B69" s="140" t="s">
        <v>334</v>
      </c>
      <c r="C69" s="138" t="s">
        <v>335</v>
      </c>
      <c r="D69" s="139" t="s">
        <v>282</v>
      </c>
      <c r="E69" s="141">
        <v>0.05</v>
      </c>
      <c r="F69" s="142">
        <v>18.45</v>
      </c>
      <c r="G69" s="141">
        <f aca="true" t="shared" si="3" ref="G69:G77">ROUND(E69*F69,2)</f>
        <v>0.92</v>
      </c>
    </row>
    <row r="70" spans="1:7" ht="12.75">
      <c r="A70" s="139"/>
      <c r="B70" s="140" t="s">
        <v>336</v>
      </c>
      <c r="C70" s="138" t="s">
        <v>337</v>
      </c>
      <c r="D70" s="139" t="s">
        <v>290</v>
      </c>
      <c r="E70" s="141">
        <v>0.5</v>
      </c>
      <c r="F70" s="142">
        <v>11.79</v>
      </c>
      <c r="G70" s="141">
        <f t="shared" si="3"/>
        <v>5.9</v>
      </c>
    </row>
    <row r="71" spans="1:7" ht="12.75">
      <c r="A71" s="139"/>
      <c r="B71" s="143" t="s">
        <v>297</v>
      </c>
      <c r="C71" s="138" t="s">
        <v>338</v>
      </c>
      <c r="D71" s="139" t="s">
        <v>290</v>
      </c>
      <c r="E71" s="141">
        <v>0.5</v>
      </c>
      <c r="F71" s="142">
        <v>8.74</v>
      </c>
      <c r="G71" s="141">
        <f t="shared" si="3"/>
        <v>4.37</v>
      </c>
    </row>
    <row r="72" spans="1:7" ht="12.75">
      <c r="A72" s="139"/>
      <c r="B72" s="140" t="s">
        <v>339</v>
      </c>
      <c r="C72" s="138" t="s">
        <v>340</v>
      </c>
      <c r="D72" s="139" t="s">
        <v>290</v>
      </c>
      <c r="E72" s="141">
        <v>1.5</v>
      </c>
      <c r="F72" s="142">
        <v>11.79</v>
      </c>
      <c r="G72" s="141">
        <f t="shared" si="3"/>
        <v>17.69</v>
      </c>
    </row>
    <row r="73" spans="1:7" ht="20.25">
      <c r="A73" s="139"/>
      <c r="B73" s="140" t="s">
        <v>341</v>
      </c>
      <c r="C73" s="138" t="s">
        <v>342</v>
      </c>
      <c r="D73" s="139" t="s">
        <v>343</v>
      </c>
      <c r="E73" s="142">
        <v>0.002</v>
      </c>
      <c r="F73" s="142">
        <v>463.43</v>
      </c>
      <c r="G73" s="141">
        <f t="shared" si="3"/>
        <v>0.93</v>
      </c>
    </row>
    <row r="74" spans="1:7" ht="20.25">
      <c r="A74" s="139"/>
      <c r="B74" s="140" t="s">
        <v>344</v>
      </c>
      <c r="C74" s="138" t="s">
        <v>345</v>
      </c>
      <c r="D74" s="139" t="s">
        <v>346</v>
      </c>
      <c r="E74" s="141">
        <v>0.12</v>
      </c>
      <c r="F74" s="142">
        <v>27.24</v>
      </c>
      <c r="G74" s="141">
        <f t="shared" si="3"/>
        <v>3.27</v>
      </c>
    </row>
    <row r="75" spans="1:7" ht="12.75">
      <c r="A75" s="139"/>
      <c r="B75" s="143" t="s">
        <v>301</v>
      </c>
      <c r="C75" s="138" t="s">
        <v>347</v>
      </c>
      <c r="D75" s="139" t="s">
        <v>290</v>
      </c>
      <c r="E75" s="141">
        <v>0.5</v>
      </c>
      <c r="F75" s="142">
        <v>11.74</v>
      </c>
      <c r="G75" s="141">
        <f t="shared" si="3"/>
        <v>5.87</v>
      </c>
    </row>
    <row r="76" spans="1:7" ht="12.75">
      <c r="A76" s="139"/>
      <c r="B76" s="140" t="s">
        <v>348</v>
      </c>
      <c r="C76" s="138" t="s">
        <v>349</v>
      </c>
      <c r="D76" s="139" t="s">
        <v>290</v>
      </c>
      <c r="E76" s="141">
        <v>0.5</v>
      </c>
      <c r="F76" s="142">
        <v>14.85</v>
      </c>
      <c r="G76" s="141">
        <f t="shared" si="3"/>
        <v>7.43</v>
      </c>
    </row>
    <row r="77" spans="1:7" ht="12.75">
      <c r="A77" s="139"/>
      <c r="B77" s="140" t="s">
        <v>350</v>
      </c>
      <c r="C77" s="138" t="s">
        <v>351</v>
      </c>
      <c r="D77" s="139" t="s">
        <v>290</v>
      </c>
      <c r="E77" s="141">
        <v>1.5</v>
      </c>
      <c r="F77" s="142">
        <v>14.75</v>
      </c>
      <c r="G77" s="141">
        <f t="shared" si="3"/>
        <v>22.13</v>
      </c>
    </row>
    <row r="78" spans="1:7" ht="12.75">
      <c r="A78" s="180" t="s">
        <v>305</v>
      </c>
      <c r="B78" s="180"/>
      <c r="C78" s="180"/>
      <c r="D78" s="180"/>
      <c r="E78" s="180"/>
      <c r="F78" s="180"/>
      <c r="G78" s="1"/>
    </row>
    <row r="79" spans="1:7" ht="20.25">
      <c r="A79" s="144" t="s">
        <v>306</v>
      </c>
      <c r="B79" s="144" t="s">
        <v>307</v>
      </c>
      <c r="C79" s="144" t="s">
        <v>308</v>
      </c>
      <c r="D79" s="144" t="s">
        <v>309</v>
      </c>
      <c r="E79" s="144" t="s">
        <v>352</v>
      </c>
      <c r="F79" s="144" t="s">
        <v>310</v>
      </c>
      <c r="G79" s="1"/>
    </row>
    <row r="80" spans="1:7" ht="12.75">
      <c r="A80" s="139" t="s">
        <v>311</v>
      </c>
      <c r="B80" s="145">
        <f>G68+G69+G73+G74</f>
        <v>33.52</v>
      </c>
      <c r="C80" s="146">
        <f>G70+G71+G72+G75+G76+G77</f>
        <v>63.39</v>
      </c>
      <c r="D80" s="139"/>
      <c r="E80" s="139"/>
      <c r="F80" s="147">
        <f>B80+C80</f>
        <v>96.91</v>
      </c>
      <c r="G80"/>
    </row>
  </sheetData>
  <sheetProtection/>
  <mergeCells count="12">
    <mergeCell ref="A6:G6"/>
    <mergeCell ref="B8:C8"/>
    <mergeCell ref="B9:C9"/>
    <mergeCell ref="A22:F22"/>
    <mergeCell ref="B28:C28"/>
    <mergeCell ref="B29:C29"/>
    <mergeCell ref="A40:F40"/>
    <mergeCell ref="B45:C45"/>
    <mergeCell ref="B46:C46"/>
    <mergeCell ref="A60:F60"/>
    <mergeCell ref="B65:C65"/>
    <mergeCell ref="A78:F7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maria_navegante@hotmail.com</cp:lastModifiedBy>
  <cp:lastPrinted>2018-11-14T19:10:35Z</cp:lastPrinted>
  <dcterms:created xsi:type="dcterms:W3CDTF">2010-11-08T12:06:30Z</dcterms:created>
  <dcterms:modified xsi:type="dcterms:W3CDTF">2018-11-14T19:11:41Z</dcterms:modified>
  <cp:category/>
  <cp:version/>
  <cp:contentType/>
  <cp:contentStatus/>
</cp:coreProperties>
</file>